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comments1.xml" ContentType="application/vnd.openxmlformats-officedocument.spreadsheetml.comments+xml"/>
  <Override PartName="/xl/tables/tableSingleCells2.xml" ContentType="application/vnd.openxmlformats-officedocument.spreadsheetml.tableSingleCells+xml"/>
  <Override PartName="/xl/comments2.xml" ContentType="application/vnd.openxmlformats-officedocument.spreadsheetml.comments+xml"/>
  <Override PartName="/xl/tables/tableSingleCells3.xml" ContentType="application/vnd.openxmlformats-officedocument.spreadsheetml.tableSingleCells+xml"/>
  <Override PartName="/xl/comments3.xml" ContentType="application/vnd.openxmlformats-officedocument.spreadsheetml.comments+xml"/>
  <Override PartName="/xl/tables/tableSingleCells4.xml" ContentType="application/vnd.openxmlformats-officedocument.spreadsheetml.tableSingleCell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fmap-my.sharepoint.com/personal/rogier_kramer_afm_nl/Documents/Documents/hypotheken/"/>
    </mc:Choice>
  </mc:AlternateContent>
  <xr:revisionPtr revIDLastSave="29" documentId="8_{B329EAEC-3B5F-46F0-85B9-44365332F82D}" xr6:coauthVersionLast="47" xr6:coauthVersionMax="47" xr10:uidLastSave="{901976A1-AA03-47DF-B03C-B4FD39AE2223}"/>
  <bookViews>
    <workbookView xWindow="22932" yWindow="-108" windowWidth="23256" windowHeight="12576" xr2:uid="{00000000-000D-0000-FFFF-FFFF00000000}"/>
  </bookViews>
  <sheets>
    <sheet name="0. Algemeen" sheetId="6" r:id="rId1"/>
    <sheet name="1. Risicosegmentatie" sheetId="3" r:id="rId2"/>
    <sheet name="2. Klantbenadering" sheetId="1" r:id="rId3"/>
    <sheet name="3. Betaalbaarheid" sheetId="8" r:id="rId4"/>
    <sheet name="Sheet1" sheetId="10" state="hidden" r:id="rId5"/>
    <sheet name="waardenbereik" sheetId="9" state="hidden" r:id="rId6"/>
  </sheets>
  <externalReferences>
    <externalReference r:id="rId7"/>
    <externalReference r:id="rId8"/>
  </externalReferences>
  <definedNames>
    <definedName name="_xlnm.Print_Area" localSheetId="0">'0. Algemeen'!$B$2:$D$36</definedName>
    <definedName name="_xlnm.Print_Area" localSheetId="1">'1. Risicosegmentatie'!$A$3:$M$29</definedName>
    <definedName name="_xlnm.Print_Area" localSheetId="2">'2. Klantbenadering'!$A$3:$M$18</definedName>
    <definedName name="_xlnm.Print_Area" localSheetId="3">'3. Betaalbaarheid'!$A$3:$O$27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P12" i="1"/>
  <c r="O12" i="1"/>
  <c r="N12" i="1"/>
  <c r="M12" i="1"/>
  <c r="L12" i="1"/>
  <c r="P11" i="1"/>
  <c r="O11" i="1"/>
  <c r="N11" i="1"/>
  <c r="M11" i="1"/>
  <c r="L11" i="1"/>
  <c r="Q12" i="1" l="1"/>
  <c r="Q11" i="1"/>
  <c r="O7" i="1"/>
  <c r="D22" i="6" l="1"/>
  <c r="K12" i="1" l="1"/>
  <c r="K11" i="1"/>
  <c r="P7" i="1"/>
  <c r="N7" i="1"/>
  <c r="M7" i="1"/>
  <c r="L7" i="1"/>
  <c r="C33" i="3" l="1"/>
  <c r="B41" i="3"/>
  <c r="I38" i="8" l="1"/>
  <c r="G38" i="8"/>
  <c r="E38" i="8"/>
  <c r="C38" i="8"/>
  <c r="K37" i="8"/>
  <c r="K36" i="8"/>
  <c r="K35" i="8"/>
  <c r="K34" i="8"/>
  <c r="H41" i="3"/>
  <c r="G41" i="3"/>
  <c r="F41" i="3"/>
  <c r="E41" i="3"/>
  <c r="D41" i="3"/>
  <c r="C41" i="3"/>
  <c r="I40" i="3"/>
  <c r="I39" i="3"/>
  <c r="I38" i="3"/>
  <c r="I37" i="3"/>
  <c r="I36" i="3"/>
  <c r="I35" i="3"/>
  <c r="L44" i="3" l="1"/>
  <c r="K38" i="8"/>
  <c r="M41" i="8" s="1"/>
  <c r="C23" i="8"/>
  <c r="J8" i="8" l="1"/>
  <c r="J12" i="8"/>
  <c r="J16" i="8"/>
  <c r="J20" i="8"/>
  <c r="H8" i="8"/>
  <c r="H12" i="8"/>
  <c r="H16" i="8"/>
  <c r="H20" i="8"/>
  <c r="F8" i="8"/>
  <c r="F12" i="8"/>
  <c r="F16" i="8"/>
  <c r="F20" i="8"/>
  <c r="J9" i="8"/>
  <c r="J13" i="8"/>
  <c r="J17" i="8"/>
  <c r="J21" i="8"/>
  <c r="H9" i="8"/>
  <c r="H13" i="8"/>
  <c r="H17" i="8"/>
  <c r="H21" i="8"/>
  <c r="F9" i="8"/>
  <c r="F13" i="8"/>
  <c r="F17" i="8"/>
  <c r="F21" i="8"/>
  <c r="J10" i="8"/>
  <c r="J14" i="8"/>
  <c r="J18" i="8"/>
  <c r="J22" i="8"/>
  <c r="H10" i="8"/>
  <c r="H14" i="8"/>
  <c r="H18" i="8"/>
  <c r="H22" i="8"/>
  <c r="F10" i="8"/>
  <c r="F14" i="8"/>
  <c r="F18" i="8"/>
  <c r="F22" i="8"/>
  <c r="J11" i="8"/>
  <c r="J15" i="8"/>
  <c r="J19" i="8"/>
  <c r="J7" i="8"/>
  <c r="H11" i="8"/>
  <c r="H15" i="8"/>
  <c r="H19" i="8"/>
  <c r="H7" i="8"/>
  <c r="F11" i="8"/>
  <c r="F15" i="8"/>
  <c r="F19" i="8"/>
  <c r="F7" i="8"/>
  <c r="GS2" i="10"/>
  <c r="GP2" i="10"/>
  <c r="GO2" i="10"/>
  <c r="GN2" i="10"/>
  <c r="GM2" i="10"/>
  <c r="GL2" i="10"/>
  <c r="GK2" i="10"/>
  <c r="GJ2" i="10"/>
  <c r="GI2" i="10"/>
  <c r="GH2" i="10"/>
  <c r="GG2" i="10"/>
  <c r="GF2" i="10"/>
  <c r="GE2" i="10"/>
  <c r="GD2" i="10"/>
  <c r="GC2" i="10"/>
  <c r="GB2" i="10"/>
  <c r="GA2" i="10"/>
  <c r="FX2" i="10"/>
  <c r="FW2" i="10"/>
  <c r="FV2" i="10"/>
  <c r="FU2" i="10"/>
  <c r="FT2" i="10"/>
  <c r="FS2" i="10"/>
  <c r="FR2" i="10"/>
  <c r="FQ2" i="10"/>
  <c r="FP2" i="10"/>
  <c r="FO2" i="10"/>
  <c r="FN2" i="10"/>
  <c r="FM2" i="10"/>
  <c r="FL2" i="10"/>
  <c r="FK2" i="10"/>
  <c r="FJ2" i="10"/>
  <c r="FI2" i="10"/>
  <c r="FF2" i="10"/>
  <c r="FE2" i="10"/>
  <c r="FD2" i="10"/>
  <c r="FC2" i="10"/>
  <c r="FB2" i="10"/>
  <c r="FA2" i="10"/>
  <c r="EZ2" i="10"/>
  <c r="EY2" i="10"/>
  <c r="EX2" i="10"/>
  <c r="EW2" i="10"/>
  <c r="EV2" i="10"/>
  <c r="EU2" i="10"/>
  <c r="ET2" i="10"/>
  <c r="ES2" i="10"/>
  <c r="ER2" i="10"/>
  <c r="EQ2" i="10"/>
  <c r="DY2" i="10"/>
  <c r="DX2" i="10"/>
  <c r="DW2" i="10"/>
  <c r="DV2" i="10"/>
  <c r="DU2" i="10"/>
  <c r="DT2" i="10"/>
  <c r="DS2" i="10"/>
  <c r="DR2" i="10"/>
  <c r="DQ2" i="10"/>
  <c r="DP2" i="10"/>
  <c r="DO2" i="10"/>
  <c r="DN2" i="10"/>
  <c r="DM2" i="10"/>
  <c r="DL2" i="10"/>
  <c r="DK2" i="10"/>
  <c r="DJ2" i="10"/>
  <c r="DI2" i="10"/>
  <c r="D7" i="8"/>
  <c r="DZ2" i="10" s="1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H2" i="10" l="1"/>
  <c r="DC2" i="10"/>
  <c r="DD2" i="10"/>
  <c r="DE2" i="10"/>
  <c r="DF2" i="10"/>
  <c r="DB2" i="10"/>
  <c r="CW2" i="10"/>
  <c r="CX2" i="10"/>
  <c r="CY2" i="10"/>
  <c r="CZ2" i="10"/>
  <c r="CV2" i="10"/>
  <c r="CQ2" i="10"/>
  <c r="CR2" i="10"/>
  <c r="CS2" i="10"/>
  <c r="CT2" i="10"/>
  <c r="CP2" i="10"/>
  <c r="CN2" i="10"/>
  <c r="CK2" i="10"/>
  <c r="CL2" i="10"/>
  <c r="CM2" i="10"/>
  <c r="CJ2" i="10"/>
  <c r="CI2" i="10"/>
  <c r="CB2" i="10"/>
  <c r="CA2" i="10"/>
  <c r="BZ2" i="10"/>
  <c r="BY2" i="10"/>
  <c r="BW2" i="10"/>
  <c r="BV2" i="10"/>
  <c r="BU2" i="10"/>
  <c r="BT2" i="10"/>
  <c r="BR2" i="10"/>
  <c r="BQ2" i="10"/>
  <c r="BP2" i="10"/>
  <c r="BO2" i="10"/>
  <c r="BM2" i="10"/>
  <c r="BL2" i="10"/>
  <c r="BK2" i="10"/>
  <c r="BJ2" i="10"/>
  <c r="I2" i="10"/>
  <c r="AI2" i="10"/>
  <c r="BI2" i="10"/>
  <c r="BB2" i="10"/>
  <c r="BA2" i="10"/>
  <c r="AZ2" i="10"/>
  <c r="AY2" i="10"/>
  <c r="AW2" i="10"/>
  <c r="AV2" i="10"/>
  <c r="AU2" i="10"/>
  <c r="AT2" i="10"/>
  <c r="AR2" i="10"/>
  <c r="AQ2" i="10"/>
  <c r="AP2" i="10"/>
  <c r="AO2" i="10"/>
  <c r="AM2" i="10"/>
  <c r="AL2" i="10"/>
  <c r="AK2" i="10"/>
  <c r="AJ2" i="10"/>
  <c r="AB2" i="10" l="1"/>
  <c r="AA2" i="10"/>
  <c r="Z2" i="10"/>
  <c r="Y2" i="10"/>
  <c r="W2" i="10"/>
  <c r="V2" i="10"/>
  <c r="U2" i="10"/>
  <c r="T2" i="10"/>
  <c r="R2" i="10"/>
  <c r="Q2" i="10"/>
  <c r="P2" i="10"/>
  <c r="O2" i="10"/>
  <c r="M2" i="10"/>
  <c r="L2" i="10"/>
  <c r="K2" i="10"/>
  <c r="J2" i="10"/>
  <c r="H2" i="10"/>
  <c r="G2" i="10"/>
  <c r="F2" i="10"/>
  <c r="E2" i="10"/>
  <c r="D2" i="10"/>
  <c r="C2" i="10"/>
  <c r="B2" i="10"/>
  <c r="A2" i="10"/>
  <c r="CC2" i="10" l="1"/>
  <c r="BX2" i="10"/>
  <c r="BS2" i="10"/>
  <c r="BN2" i="10"/>
  <c r="CG2" i="10"/>
  <c r="CF2" i="10"/>
  <c r="CE2" i="10"/>
  <c r="P9" i="1"/>
  <c r="O9" i="1"/>
  <c r="N9" i="1"/>
  <c r="M9" i="1"/>
  <c r="L9" i="1"/>
  <c r="P8" i="1"/>
  <c r="O8" i="1"/>
  <c r="N8" i="1"/>
  <c r="M8" i="1"/>
  <c r="L8" i="1"/>
  <c r="K9" i="1"/>
  <c r="DG2" i="10" s="1"/>
  <c r="K8" i="1"/>
  <c r="DA2" i="10" s="1"/>
  <c r="K7" i="1"/>
  <c r="CU2" i="10" s="1"/>
  <c r="CD2" i="10" l="1"/>
  <c r="CH2" i="10" l="1"/>
  <c r="M12" i="8"/>
  <c r="M10" i="8"/>
  <c r="M22" i="8" l="1"/>
  <c r="M17" i="8"/>
  <c r="M15" i="8"/>
  <c r="Q9" i="1" l="1"/>
  <c r="D24" i="3"/>
  <c r="AN2" i="10" s="1"/>
  <c r="I23" i="8" l="1"/>
  <c r="G23" i="8"/>
  <c r="GQ2" i="10" l="1"/>
  <c r="FY2" i="10"/>
  <c r="E23" i="8"/>
  <c r="FG2" i="10" l="1"/>
  <c r="Q7" i="1"/>
  <c r="Q8" i="1"/>
  <c r="M26" i="8"/>
  <c r="D25" i="6" s="1"/>
  <c r="F23" i="8" l="1"/>
  <c r="FH2" i="10" s="1"/>
  <c r="H23" i="8"/>
  <c r="FZ2" i="10" s="1"/>
  <c r="J23" i="8"/>
  <c r="GR2" i="10" s="1"/>
  <c r="ED2" i="10"/>
  <c r="EI2" i="10"/>
  <c r="EA2" i="10"/>
  <c r="EM2" i="10"/>
  <c r="EE2" i="10"/>
  <c r="EH2" i="10"/>
  <c r="EL2" i="10"/>
  <c r="EC2" i="10"/>
  <c r="EG2" i="10"/>
  <c r="EK2" i="10"/>
  <c r="EO2" i="10"/>
  <c r="EB2" i="10"/>
  <c r="EF2" i="10"/>
  <c r="EJ2" i="10"/>
  <c r="EN2" i="10"/>
  <c r="D23" i="8" l="1"/>
  <c r="EP2" i="10" s="1"/>
  <c r="CO2" i="10"/>
  <c r="H15" i="6"/>
  <c r="H14" i="6" l="1"/>
  <c r="K23" i="3"/>
  <c r="K22" i="3"/>
  <c r="K21" i="3"/>
  <c r="K20" i="3"/>
  <c r="J24" i="3"/>
  <c r="H24" i="3"/>
  <c r="F24" i="3"/>
  <c r="J11" i="3"/>
  <c r="AC2" i="10" s="1"/>
  <c r="H11" i="3"/>
  <c r="F11" i="3"/>
  <c r="D11" i="3"/>
  <c r="N2" i="10" s="1"/>
  <c r="K10" i="3"/>
  <c r="K9" i="3"/>
  <c r="K8" i="3"/>
  <c r="K7" i="3"/>
  <c r="AD2" i="10" s="1"/>
  <c r="K24" i="3" l="1"/>
  <c r="BC2" i="10"/>
  <c r="AX2" i="10"/>
  <c r="AS2" i="10"/>
  <c r="BG2" i="10"/>
  <c r="BF2" i="10"/>
  <c r="BE2" i="10"/>
  <c r="BD2" i="10"/>
  <c r="X2" i="10"/>
  <c r="S2" i="10"/>
  <c r="AG2" i="10"/>
  <c r="AF2" i="10"/>
  <c r="AE2" i="10"/>
  <c r="K11" i="3"/>
  <c r="L27" i="3" l="1"/>
  <c r="BH2" i="10"/>
  <c r="L14" i="3"/>
  <c r="AH2" i="10"/>
  <c r="D23" i="6" l="1"/>
  <c r="D24" i="6"/>
  <c r="D2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Kramer, Rogier</author>
  </authors>
  <commentList>
    <comment ref="D9" authorId="0" shapeId="0" xr:uid="{00000000-0006-0000-0000-000001000000}">
      <text>
        <r>
          <rPr>
            <sz val="9"/>
            <color indexed="81"/>
            <rFont val="Tahoma"/>
            <family val="2"/>
          </rPr>
          <t>Indien cel rood gekleurd is, is hier een onjuiste datum ingevoerd. Voer de eerste dag van het kwartaal in volgens het formaat jjjj-mm-dd.</t>
        </r>
      </text>
    </comment>
    <comment ref="D10" authorId="1" shapeId="0" xr:uid="{00000000-0006-0000-0000-000002000000}">
      <text>
        <r>
          <rPr>
            <sz val="9"/>
            <color indexed="81"/>
            <rFont val="Tahoma"/>
            <family val="2"/>
          </rPr>
          <t>Indien cel rood gekleurd is, is hier een onjuiste datum ingevoerd. Voer de laatste dag van het kwartaal in volgens het formaat jjjj-mm-dd.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K1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Indien dit veld rood gekleurd is, zijn niet alle velden in deze tabel ingevuld en/of komt het totaal in aantal klanten niet overeen met het totaal dat op tabblad 0. Algemeen is ingevuld.
</t>
        </r>
      </text>
    </comment>
    <comment ref="L14" authorId="0" shapeId="0" xr:uid="{00000000-0006-0000-0100-000002000000}">
      <text>
        <r>
          <rPr>
            <sz val="9"/>
            <color indexed="81"/>
            <rFont val="Tahoma"/>
            <family val="2"/>
          </rPr>
          <t>Indien dit veld rood gekleurd is, zijn niet alle gele velden van tabel 1.1 ingevuld en/of klopt het totaal uit tabel 1.1 niet met het aantal dat opgegeven is in tabblad 0. Algemeen</t>
        </r>
      </text>
    </comment>
    <comment ref="K24" authorId="0" shapeId="0" xr:uid="{00000000-0006-0000-0100-000003000000}">
      <text>
        <r>
          <rPr>
            <sz val="9"/>
            <color indexed="81"/>
            <rFont val="Tahoma"/>
            <family val="2"/>
          </rPr>
          <t>Indien dit veld rood gekleurd is, zijn niet alle velden in deze tabel ingevuld en/of komt het totaal in euro's niet overeen met het totaal dat op tabblad 0. Algemeen is ingevuld.</t>
        </r>
      </text>
    </comment>
    <comment ref="L27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Indien dit veld rood gekleurd is, zijn niet alle gele velden van tabel 1.2 ingevuld en/of klopt het totaal uit tabel 1.2 niet met het totaal dat opgegeven is in tabblad 0. Algemeen
</t>
        </r>
      </text>
    </comment>
    <comment ref="L44" authorId="0" shapeId="0" xr:uid="{00000000-0006-0000-0100-000005000000}">
      <text>
        <r>
          <rPr>
            <sz val="9"/>
            <color indexed="81"/>
            <rFont val="Tahoma"/>
            <family val="2"/>
          </rPr>
          <t>Indien dit veld rood gekleurd is, zijn niet alle velden van tabel 1.3
 ingevuld of klopt het totaal van de tabel niet met het totaal aantal klanten op tabblad 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smitt</author>
    <author>Author</author>
  </authors>
  <commentList>
    <comment ref="C7" authorId="0" shapeId="0" xr:uid="{00000000-0006-0000-0200-000001000000}">
      <text>
        <r>
          <rPr>
            <sz val="9"/>
            <color indexed="81"/>
            <rFont val="Tahoma"/>
            <charset val="1"/>
          </rPr>
          <t>De waarde in een ricisocategorie mag niet groter zijn dan de subtotalen van deze categorie in de risicosegmentatiematrix</t>
        </r>
      </text>
    </comment>
    <comment ref="C8" authorId="0" shapeId="0" xr:uid="{00000000-0006-0000-0200-000002000000}">
      <text>
        <r>
          <rPr>
            <sz val="9"/>
            <color indexed="81"/>
            <rFont val="Tahoma"/>
            <charset val="1"/>
          </rPr>
          <t>Stap 2 moet kleiner zijn dan of gelijk aan stap 1</t>
        </r>
      </text>
    </comment>
    <comment ref="C9" authorId="0" shapeId="0" xr:uid="{00000000-0006-0000-0200-000003000000}">
      <text>
        <r>
          <rPr>
            <sz val="9"/>
            <color indexed="81"/>
            <rFont val="Tahoma"/>
            <charset val="1"/>
          </rPr>
          <t>Stap 3 moet kleiner zijn dan of gelijk aan stap 2</t>
        </r>
      </text>
    </comment>
    <comment ref="L15" authorId="1" shapeId="0" xr:uid="{00000000-0006-0000-0200-000004000000}">
      <text>
        <r>
          <rPr>
            <sz val="9"/>
            <color indexed="81"/>
            <rFont val="Tahoma"/>
            <family val="2"/>
          </rPr>
          <t>Indien dit veld rood gekleurd is, zijn niet alle velden uit tabel 2.1 ingevuld en/of zijn de verkeerde waarden ingevuld in tabel 2.1.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loone</author>
    <author>Kramer, Rogier</author>
  </authors>
  <commentList>
    <comment ref="L6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De optelsom van 'Betaalbaar en wendbaar' , 'Betaalbaar' en 'Betaalbaarheid onder druk' moet gelijk zijn aan 'Totaal betaalbaarheidstoets uitgevoerd'. Indien dit niet het geval is, kleurt het veld hieronder bij de desbetreffende regel rood.
</t>
        </r>
      </text>
    </comment>
    <comment ref="M6" authorId="1" shapeId="0" xr:uid="{00000000-0006-0000-0300-000002000000}">
      <text>
        <r>
          <rPr>
            <sz val="9"/>
            <color indexed="81"/>
            <rFont val="Tahoma"/>
            <family val="2"/>
          </rPr>
          <t>Deze cellen zijn rood wanneer het subtotaal per risicosegment in tabel 3.1 ongelijk is aan het subtotaal van datzelfde risicosegment in stap 3 uit tabel 2.1</t>
        </r>
      </text>
    </comment>
    <comment ref="C23" authorId="2" shapeId="0" xr:uid="{00000000-0006-0000-0300-000003000000}">
      <text>
        <r>
          <rPr>
            <sz val="9"/>
            <color indexed="81"/>
            <rFont val="Tahoma"/>
            <family val="2"/>
          </rPr>
          <t xml:space="preserve">Het totaal moet overeenkomen met het totaal aantal klanten waarvoor betaalbaarheid is vastgesteld zoals vermeld op tabblad 2
</t>
        </r>
      </text>
    </comment>
    <comment ref="M26" authorId="0" shapeId="0" xr:uid="{00000000-0006-0000-0300-000004000000}">
      <text>
        <r>
          <rPr>
            <sz val="9"/>
            <color indexed="81"/>
            <rFont val="Tahoma"/>
            <family val="2"/>
          </rPr>
          <t xml:space="preserve">De optelsom van 'Betaalbaar en wendbaar' , 'Betaalbaar' en 'Betaalbaarheid onder druk' moet gelijk zijn aan 'Totaal betaalbaarheidstoets uitgevoerd', in tabel 3.1. 
</t>
        </r>
      </text>
    </comment>
    <comment ref="M41" authorId="0" shapeId="0" xr:uid="{00000000-0006-0000-0300-000005000000}">
      <text>
        <r>
          <rPr>
            <sz val="9"/>
            <color indexed="81"/>
            <rFont val="Tahoma"/>
            <family val="2"/>
          </rPr>
          <t>Indien dit veld rood gekleurd is, zijn niet alle velden van tabel 3.2 ingevuld.</t>
        </r>
      </text>
    </comment>
  </commentList>
</comments>
</file>

<file path=xl/sharedStrings.xml><?xml version="1.0" encoding="utf-8"?>
<sst xmlns="http://schemas.openxmlformats.org/spreadsheetml/2006/main" count="389" uniqueCount="310">
  <si>
    <t>1.</t>
  </si>
  <si>
    <t>2.</t>
  </si>
  <si>
    <t>3.</t>
  </si>
  <si>
    <t>Toekomstige betaalbaarheid</t>
  </si>
  <si>
    <t>Te benaderen</t>
  </si>
  <si>
    <t>Totaal</t>
  </si>
  <si>
    <t>Totaal potentieel laag risico</t>
  </si>
  <si>
    <t>Totaal potentieel medium risico</t>
  </si>
  <si>
    <t>Totaal potentieel hoog risico</t>
  </si>
  <si>
    <t>Totaal potentieel zeer hoog (A9, A13 t/m A16)</t>
  </si>
  <si>
    <t>Totaal potentieel zeer hoog (A5, A10)</t>
  </si>
  <si>
    <t>Risicocategorie</t>
  </si>
  <si>
    <t>Totaal betaalbaarheidstoets uitgevoerd</t>
  </si>
  <si>
    <t>Betaalbaar en wendbaar</t>
  </si>
  <si>
    <t>Betaalbaar</t>
  </si>
  <si>
    <t>A1</t>
  </si>
  <si>
    <t>A5</t>
  </si>
  <si>
    <t>A9</t>
  </si>
  <si>
    <t>A13</t>
  </si>
  <si>
    <t>A2</t>
  </si>
  <si>
    <t>A6</t>
  </si>
  <si>
    <t>A10</t>
  </si>
  <si>
    <t>A14</t>
  </si>
  <si>
    <t>A3</t>
  </si>
  <si>
    <t>A7</t>
  </si>
  <si>
    <t>A11</t>
  </si>
  <si>
    <t>A15</t>
  </si>
  <si>
    <t>A4</t>
  </si>
  <si>
    <t>A8</t>
  </si>
  <si>
    <t>A12</t>
  </si>
  <si>
    <t>A16</t>
  </si>
  <si>
    <t>1.1</t>
  </si>
  <si>
    <t>1.2</t>
  </si>
  <si>
    <t>3.1</t>
  </si>
  <si>
    <t>2.1</t>
  </si>
  <si>
    <t>Algemeen</t>
  </si>
  <si>
    <t>1. Risicosegmentatie</t>
  </si>
  <si>
    <t>ja</t>
  </si>
  <si>
    <t>Controle tabbladen</t>
  </si>
  <si>
    <t>Juist ingevuld?</t>
  </si>
  <si>
    <t>Q1</t>
  </si>
  <si>
    <t>Q2</t>
  </si>
  <si>
    <t>Q3</t>
  </si>
  <si>
    <t>Q4</t>
  </si>
  <si>
    <t>A01</t>
  </si>
  <si>
    <t>A02</t>
  </si>
  <si>
    <t>A03</t>
  </si>
  <si>
    <t>A04</t>
  </si>
  <si>
    <t>A07</t>
  </si>
  <si>
    <t>A08</t>
  </si>
  <si>
    <t>A06</t>
  </si>
  <si>
    <t>A05</t>
  </si>
  <si>
    <t>A09</t>
  </si>
  <si>
    <t>Invulinstructie</t>
  </si>
  <si>
    <t>Risicosegmentatie (exposure at maturity in euro's)</t>
  </si>
  <si>
    <t>Check business rules</t>
  </si>
  <si>
    <t>Opmerkingen</t>
  </si>
  <si>
    <t>Risicosegmentatie (in aantallen)</t>
  </si>
  <si>
    <t>nee</t>
  </si>
  <si>
    <t>Check 1</t>
  </si>
  <si>
    <t>Check 2</t>
  </si>
  <si>
    <t>Betaalbaarheid onder druk</t>
  </si>
  <si>
    <t>3. Betaalbaarheid</t>
  </si>
  <si>
    <t>2. Klantbenadering</t>
  </si>
  <si>
    <t>Tijdsfactor                                                              LtV Factor (eind)</t>
  </si>
  <si>
    <r>
      <t xml:space="preserve">Eind LtV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50%</t>
    </r>
  </si>
  <si>
    <t>50% &lt; Eind LtV ≤ 80%</t>
  </si>
  <si>
    <t>80% &lt; Eind LtV ≤ 100%</t>
  </si>
  <si>
    <t>Eind LtV  &gt; 100%</t>
  </si>
  <si>
    <t xml:space="preserve"> * Resterende tijd tot pensioen, en/of
 * Resterende tijd tot einde hypotheekrenteaftrek, en/of
 * Resterende tijd tot einddatum is ≤ 5 jaar</t>
  </si>
  <si>
    <t xml:space="preserve"> * Resterende tijd tot pensioen, en/of
 * Resterende tijd tot einde hypotheekrenteaftrek, en/of
 * Resterende tijd tot einddatum is &gt; 5 jaar ≤ 10 jaar</t>
  </si>
  <si>
    <t xml:space="preserve"> * Resterende tijd tot pensioen, en/of
 * Resterende tijd tot einde hypotheekrenteaftrek, en/of
 * Resterende tijd tot einddatum is &gt; 10 jaar ≤ 15 jaar</t>
  </si>
  <si>
    <t xml:space="preserve">- De uitvraag is volledig en zonder invulfouten ingevuld indien het rode veld 'Niet OK' hierboven wijzigt in een groen veld 'OK'.
- Op de tabbladen zelf geeft een rood gekleurd veld aan dat een tabel onvolledig of onjuist is ingevuld. In de bijbehorende opmerkingen vindt u een toelichting.
- U dient alle gele cellen in de tabellen te vullen. De toelichtingsvelden onder de kopjes opmerkingen zijn optioneel te vullen.
- Bedragen en aantallen rondt u af op gehele getallen. U vult bijvoorbeeld 1000 in, en niet 1000,05, 1000.05, 1K etc. 
- U hoeft, behalve in de toelichtingsvelden, nergens leestekens in te vullen (punt, komma, euroteken of scheidingstekens voor duizendtallen). Indien van toepassing verschijnt dit vanzelf. </t>
  </si>
  <si>
    <t xml:space="preserve"> * Resterende tijd tot pensioen, en/of
 * Resterende tijd tot einde hypotheekrenteaftrek, en
 * Resterende tijd tot einddatum is &gt; 15 jaar</t>
  </si>
  <si>
    <t>Voortgang klantbenadering (in aantallen)</t>
  </si>
  <si>
    <t>Aanbieder</t>
  </si>
  <si>
    <t xml:space="preserve">Peildatum </t>
  </si>
  <si>
    <t xml:space="preserve">Rapportagedatum </t>
  </si>
  <si>
    <t>#klanten op peildatum</t>
  </si>
  <si>
    <t xml:space="preserve">#schuld op einddatum </t>
  </si>
  <si>
    <t>#klanten min 1 AFV deel op peildatum</t>
  </si>
  <si>
    <t>#klanten met min 1 aan HK gekoppelde BV op peildatum</t>
  </si>
  <si>
    <r>
      <rPr>
        <u/>
        <sz val="11"/>
        <color theme="1"/>
        <rFont val="Calibri"/>
        <family val="2"/>
        <scheme val="minor"/>
      </rPr>
      <t>#benaderde</t>
    </r>
    <r>
      <rPr>
        <sz val="11"/>
        <color theme="1"/>
        <rFont val="Calibri"/>
        <family val="2"/>
        <scheme val="minor"/>
      </rPr>
      <t xml:space="preserve"> klanten met min 1 aan HK gekoppelde BV op peildatum</t>
    </r>
  </si>
  <si>
    <t>Eind LtV≤ 50%_5jaar</t>
  </si>
  <si>
    <t>Eind LtV≤ 50%_5_10jaar</t>
  </si>
  <si>
    <t>Eind LtV≤ 50%_10_15jaar</t>
  </si>
  <si>
    <t>Eind LtV≤ 50%_15jaar</t>
  </si>
  <si>
    <t>50%&lt;Eind LtV≤ 80%_5jaar</t>
  </si>
  <si>
    <t>50%&lt;Eind LtV≤ 80%_5_10jaar</t>
  </si>
  <si>
    <t>50%&lt;Eind LtV≤80%_10_15jaar</t>
  </si>
  <si>
    <t>50%&lt;Eind LtV≤80%_15jaar</t>
  </si>
  <si>
    <t>80%&lt;Eind LtV≤100%_5jaar</t>
  </si>
  <si>
    <t>80%&lt;Eind LtV≤100%_5_10jaar</t>
  </si>
  <si>
    <t>Eind LtV&gt;100%_5jaar</t>
  </si>
  <si>
    <t>Eind LtV&gt;100%_5_10jaar</t>
  </si>
  <si>
    <t>Eind LtV&gt;100%_10_15jaar</t>
  </si>
  <si>
    <t>Eind LtV&gt;100%_15jaar</t>
  </si>
  <si>
    <t xml:space="preserve"> 
Huidige LtV≤50%_deel AFV≤50%
</t>
  </si>
  <si>
    <t>50%&lt;Huidige LtV≤75%_deel AFV≤50%</t>
  </si>
  <si>
    <t>75%&lt;Huidige LtV≤100%_deel AFV≤50%</t>
  </si>
  <si>
    <t>Huidige LtV&gt;100%_deel AFV≤50%</t>
  </si>
  <si>
    <t xml:space="preserve"> 
Huidige LtV≤50%_50%&lt;Deel AFV≤75%
</t>
  </si>
  <si>
    <t>50%&lt;Huidige LtV≤75%_50%&lt;Deel AFV≤75%</t>
  </si>
  <si>
    <t>75%&lt;Huidige LtV≤100%_50%&lt;Deel AFV≤75%</t>
  </si>
  <si>
    <t>Huidige LtV&gt;100%_50%&lt;Deel AFV≤75%</t>
  </si>
  <si>
    <t xml:space="preserve"> 
Huidige LtV≤50%_75%&lt;Deel AFV≤90%
</t>
  </si>
  <si>
    <t>50%&lt;Huidige LtV≤75%_75%&lt;Deel AFV≤90%</t>
  </si>
  <si>
    <t>75%&lt;Huidige LtV≤100%_75%&lt;Deel AFV≤90%</t>
  </si>
  <si>
    <t>Huidige LtV&gt;100%_75%&lt;Deel AFV≤90%</t>
  </si>
  <si>
    <t xml:space="preserve"> 
Huidige LtV≤50%_90%&lt;Deel AFV≤100%
</t>
  </si>
  <si>
    <t>50%&lt;Huidige LtV≤75%_90%&lt;Deel AFV≤100%</t>
  </si>
  <si>
    <t>75%&lt;Huidige LtV≤100%_90%&lt;Deel AFV≤100%</t>
  </si>
  <si>
    <t>Huidige LtV&gt;100%_90%&lt;Deel AFV≤100%</t>
  </si>
  <si>
    <t>Toets uitgevoerd - A01</t>
  </si>
  <si>
    <t>Toets uitgevoerd - A02</t>
  </si>
  <si>
    <t>Toets uitgevoerd - A03</t>
  </si>
  <si>
    <t>Toets uitgevoerd - A04</t>
  </si>
  <si>
    <t>Toets uitgevoerd - A05</t>
  </si>
  <si>
    <t>Toets uitgevoerd - A06</t>
  </si>
  <si>
    <t>Toets uitgevoerd - A07</t>
  </si>
  <si>
    <t>Toets uitgevoerd - A08</t>
  </si>
  <si>
    <t>Toets uitgevoerd - A09</t>
  </si>
  <si>
    <t>Toets uitgevoerd - A10</t>
  </si>
  <si>
    <t>Toets uitgevoerd - A11</t>
  </si>
  <si>
    <t>Toets uitgevoerd - A12</t>
  </si>
  <si>
    <t>Toets uitgevoerd - A13</t>
  </si>
  <si>
    <t>Toets uitgevoerd - A14</t>
  </si>
  <si>
    <t>Toets uitgevoerd - A15</t>
  </si>
  <si>
    <t>Toets uitgevoerd - A16</t>
  </si>
  <si>
    <t>Betaal en wendbaar - A01</t>
  </si>
  <si>
    <t>Betaal en wendbaar - A02</t>
  </si>
  <si>
    <t>Betaal en wendbaar - A03</t>
  </si>
  <si>
    <t>Betaal en wendbaar - A04</t>
  </si>
  <si>
    <t>Betaal en wendbaar - A05</t>
  </si>
  <si>
    <t>Betaal en wendbaar - A06</t>
  </si>
  <si>
    <t>Betaal en wendbaar - A07</t>
  </si>
  <si>
    <t>Betaal en wendbaar - A08</t>
  </si>
  <si>
    <t>Betaal en wendbaar - A09</t>
  </si>
  <si>
    <t>Betaal en wendbaar - A10</t>
  </si>
  <si>
    <t>Betaal en wendbaar - A11</t>
  </si>
  <si>
    <t>Betaal en wendbaar - A12</t>
  </si>
  <si>
    <t>Betaal en wendbaar - A13</t>
  </si>
  <si>
    <t>Betaal en wendbaar - A14</t>
  </si>
  <si>
    <t>Betaal en wendbaar - A15</t>
  </si>
  <si>
    <t>Betaal en wendbaar - A16</t>
  </si>
  <si>
    <t>Betaalbaar - A01</t>
  </si>
  <si>
    <t>Betaalbaar - A02</t>
  </si>
  <si>
    <t>Betaalbaar - A03</t>
  </si>
  <si>
    <t>Betaalbaar - A04</t>
  </si>
  <si>
    <t>Betaalbaar - A05</t>
  </si>
  <si>
    <t>Betaalbaar - A06</t>
  </si>
  <si>
    <t>Betaalbaar - A07</t>
  </si>
  <si>
    <t>Betaalbaar - A08</t>
  </si>
  <si>
    <t>Betaalbaar - A09</t>
  </si>
  <si>
    <t>Betaalbaar - A10</t>
  </si>
  <si>
    <t>Betaalbaar - A11</t>
  </si>
  <si>
    <t>Betaalbaar - A12</t>
  </si>
  <si>
    <t>Betaalbaar - A13</t>
  </si>
  <si>
    <t>Betaalbaar - A14</t>
  </si>
  <si>
    <t>Betaalbaar - A15</t>
  </si>
  <si>
    <t>Betaalbaar - A16</t>
  </si>
  <si>
    <t>Onder druk - A01</t>
  </si>
  <si>
    <t>Onder druk - A02</t>
  </si>
  <si>
    <t>Onder druk - A03</t>
  </si>
  <si>
    <t>Onder druk - A04</t>
  </si>
  <si>
    <t>Onder druk - A05</t>
  </si>
  <si>
    <t>Onder druk - A06</t>
  </si>
  <si>
    <t>Onder druk - A07</t>
  </si>
  <si>
    <t>Onder druk - A08</t>
  </si>
  <si>
    <t>Onder druk - A09</t>
  </si>
  <si>
    <t>Onder druk - A10</t>
  </si>
  <si>
    <t>Onder druk - A11</t>
  </si>
  <si>
    <t>Onder druk - A12</t>
  </si>
  <si>
    <t>Onder druk - A13</t>
  </si>
  <si>
    <t>Onder druk - A14</t>
  </si>
  <si>
    <t>Onder druk - A15</t>
  </si>
  <si>
    <t>Onder druk - A16</t>
  </si>
  <si>
    <t>Totaal &lt;=5jr</t>
  </si>
  <si>
    <t>Totaal 5jr_10jr</t>
  </si>
  <si>
    <t>Totaal 10jr_15jr</t>
  </si>
  <si>
    <t>Totaal &gt;15jr</t>
  </si>
  <si>
    <t>Opmerkingen 0</t>
  </si>
  <si>
    <t>Totaal Eind LtV≤ 50%</t>
  </si>
  <si>
    <t>Totaal 50%&lt;Eind LtV≤ 80%</t>
  </si>
  <si>
    <t>80%&lt; Eind LtV≤100%_10_15jaar</t>
  </si>
  <si>
    <t>80%&lt; Eind LtV≤100%_15jaar</t>
  </si>
  <si>
    <t>Totaal 80%&lt; Eind LtV≤100%</t>
  </si>
  <si>
    <t>Totaal Eind LtV&gt;100%</t>
  </si>
  <si>
    <t>Totaal 1.1</t>
  </si>
  <si>
    <t>Eind LtV≤ 50%_5jaar  eur</t>
  </si>
  <si>
    <t>Eind LtV≤ 50%_5_10jaar eur</t>
  </si>
  <si>
    <t>Eind LtV≤ 50%_10_15jaar eur</t>
  </si>
  <si>
    <t>Eind LtV≤ 50%_15jaar eur</t>
  </si>
  <si>
    <t>Totaal Eind LtV≤ 50% eur</t>
  </si>
  <si>
    <t>50%&lt;Eind LtV≤ 80%_5jaar eur</t>
  </si>
  <si>
    <t>50%&lt;Eind LtV≤ 80%_5_10jaar eur</t>
  </si>
  <si>
    <t>50%&lt;Eind LtV≤80%_10_15jaar eur</t>
  </si>
  <si>
    <t>50%&lt;Eind LtV≤80%_15jaar eur</t>
  </si>
  <si>
    <t>Totaal  50%&lt;Eind LtV≤80% eur</t>
  </si>
  <si>
    <t>80%&lt;Eind LtV≤100%_5jaar eur</t>
  </si>
  <si>
    <t>80%&lt;Eind LtV≤100%_5_10jaar eur</t>
  </si>
  <si>
    <t>80%&lt; Eind LtV≤100%_10_15jaar eur</t>
  </si>
  <si>
    <t>80%&lt; Eind LtV≤100%_15jaar eur</t>
  </si>
  <si>
    <t>Totaal 80%&lt; Eind LtV≤100% eur</t>
  </si>
  <si>
    <t>Totaal &lt;=5jr eur</t>
  </si>
  <si>
    <t>Totaal 5jr_10jr eur</t>
  </si>
  <si>
    <t>Totaal 10jr_15jr eur</t>
  </si>
  <si>
    <t>Totaal &gt;15jr eur</t>
  </si>
  <si>
    <t>Totaal 1.2</t>
  </si>
  <si>
    <t>Opmerkingen 1.1</t>
  </si>
  <si>
    <t>Opmerkingen 1.2</t>
  </si>
  <si>
    <t>Totaal deel AFV≤50%</t>
  </si>
  <si>
    <t>Totaal 50%&lt;Deel AFV≤75%</t>
  </si>
  <si>
    <t>Totaal 75%&lt;Deel AFV≤90%</t>
  </si>
  <si>
    <t>Totaal 90%&lt;Deel AFV≤100%</t>
  </si>
  <si>
    <t>Totaal Huidige LtV ≤ 50%</t>
  </si>
  <si>
    <t>Totaal 50% &lt; Huidige LtV ≤ 75%</t>
  </si>
  <si>
    <t>Totaal 75% &lt; Huidige LtV ≤ 90%</t>
  </si>
  <si>
    <t>Totaal 90% &lt; Huidige LtV ≤ 100%</t>
  </si>
  <si>
    <t>Totaal 1.3</t>
  </si>
  <si>
    <t>Opmerkingen 1.3</t>
  </si>
  <si>
    <t>Totaal Totaal</t>
  </si>
  <si>
    <t>Laag risico te benaderen</t>
  </si>
  <si>
    <t xml:space="preserve"> Medium risico te benaderen</t>
  </si>
  <si>
    <t>Hoog risico te benaderen</t>
  </si>
  <si>
    <t>Zeerhoog risico1 te benaderen</t>
  </si>
  <si>
    <t>Zeerhoog risico2 te benaderen</t>
  </si>
  <si>
    <t>Totaal te benaderen</t>
  </si>
  <si>
    <t>Laag risico benaderd</t>
  </si>
  <si>
    <t>Medium risico benaderd</t>
  </si>
  <si>
    <t>Zeerhoog risico1 benaderd</t>
  </si>
  <si>
    <t>Zeerhoog risico2 benaderd</t>
  </si>
  <si>
    <t>Totaal benaderd</t>
  </si>
  <si>
    <t>Hoog risico benaderd</t>
  </si>
  <si>
    <t>Laag risico  TK betaalbaarheid vastgesteld</t>
  </si>
  <si>
    <t>Medium risico TK betaalbaarheid vastgesteld</t>
  </si>
  <si>
    <t>Hoog risico TK betaalbaarheid vastgesteld</t>
  </si>
  <si>
    <t>Zeerhoog risico1 TK betaalbaarheid vastgesteld</t>
  </si>
  <si>
    <t>Zeerhoog risico2 TK betaalbaarheid vastgesteld</t>
  </si>
  <si>
    <t>Totaal TK betaalbaarheid vastgesteld</t>
  </si>
  <si>
    <t>Opmerkingen 2.1</t>
  </si>
  <si>
    <t>Toets uitgevoerd - A02%</t>
  </si>
  <si>
    <t>Toets uitgevoerd - A03%</t>
  </si>
  <si>
    <t>Toets uitgevoerd - A04%</t>
  </si>
  <si>
    <t>Toets uitgevoerd - A05%</t>
  </si>
  <si>
    <t>Toets uitgevoerd - A06%</t>
  </si>
  <si>
    <t>Toets uitgevoerd - A07%</t>
  </si>
  <si>
    <t>Toets uitgevoerd - A08%</t>
  </si>
  <si>
    <t>Toets uitgevoerd - A09%</t>
  </si>
  <si>
    <t>Toets uitgevoerd - A10%</t>
  </si>
  <si>
    <t>Toets uitgevoerd - A11%</t>
  </si>
  <si>
    <t>Toets uitgevoerd - A12%</t>
  </si>
  <si>
    <t>Toets uitgevoerd - A13%</t>
  </si>
  <si>
    <t>Toets uitgevoerd - A14%</t>
  </si>
  <si>
    <t>Toets uitgevoerd - A15%</t>
  </si>
  <si>
    <t>Toets uitgevoerd - A16%</t>
  </si>
  <si>
    <t>Totaal toets uitgevoerd%</t>
  </si>
  <si>
    <t>Totaal toets uitgevoerd</t>
  </si>
  <si>
    <t>Toets uitgevoerd - A01%</t>
  </si>
  <si>
    <t>Totaal betaalbaar en wendbaar</t>
  </si>
  <si>
    <t>Totaal betaalbaar</t>
  </si>
  <si>
    <t>Totaal betaalbaar en wendbaar%</t>
  </si>
  <si>
    <t>Totaal betaalbaar%</t>
  </si>
  <si>
    <t>Totaal Onder druk</t>
  </si>
  <si>
    <t>Totaal Onder druk%</t>
  </si>
  <si>
    <t>0.1</t>
  </si>
  <si>
    <t>0.2</t>
  </si>
  <si>
    <t>0.3</t>
  </si>
  <si>
    <t>Identificatie</t>
  </si>
  <si>
    <t>0.4</t>
  </si>
  <si>
    <t>0.5</t>
  </si>
  <si>
    <t>0.6</t>
  </si>
  <si>
    <t>0.7</t>
  </si>
  <si>
    <t>0.8</t>
  </si>
  <si>
    <t>Vergunningsnummer</t>
  </si>
  <si>
    <t>Totaal aantal klanten</t>
  </si>
  <si>
    <t>Totale schuld (in euro's)</t>
  </si>
  <si>
    <t>Totaal aantal klanten met aflossingsvrij deel</t>
  </si>
  <si>
    <t>Totaal aantal klanten met beleggingsverzekering</t>
  </si>
  <si>
    <t>Totaal aantal klanten met beleggingsverzekering benaderd</t>
  </si>
  <si>
    <t>Voortgangsrapportage klantactivatie aflossingsvrije hypotheken</t>
  </si>
  <si>
    <t>Tabblad 0: Algemeen</t>
  </si>
  <si>
    <t>Tabblad 1: Risicosegmentatie</t>
  </si>
  <si>
    <t>Tabblad 2: Klantbenadering</t>
  </si>
  <si>
    <t>Tabblad 3: Betaalbaarheid</t>
  </si>
  <si>
    <t>Totaal potentieel hoogst (A9, A13 t/m A16)</t>
  </si>
  <si>
    <t>Benaderd in rapportageperiode</t>
  </si>
  <si>
    <t>4.</t>
  </si>
  <si>
    <t>5.</t>
  </si>
  <si>
    <t>Betaalbaarheid vastgesteld in rapportageperiode</t>
  </si>
  <si>
    <t>Totaal toekomstige betaalbaarheid vastgesteld</t>
  </si>
  <si>
    <t>Migratiematrix (in aantallen)</t>
  </si>
  <si>
    <t>Uitstroom</t>
  </si>
  <si>
    <t>Totaal uo Q1 2017</t>
  </si>
  <si>
    <t>Uo Q1 2017</t>
  </si>
  <si>
    <t>Nieuwe instroom</t>
  </si>
  <si>
    <t>1.3</t>
  </si>
  <si>
    <t>3.2</t>
  </si>
  <si>
    <t>Actie ondernomen door klanten</t>
  </si>
  <si>
    <t>Extra aflossingen</t>
  </si>
  <si>
    <t>Periodieke aflossingen</t>
  </si>
  <si>
    <t>Omzettingen</t>
  </si>
  <si>
    <t>Zowel omzetting als extra aflossing</t>
  </si>
  <si>
    <t>Betaalbaarheid nog niet vastgesteld</t>
  </si>
  <si>
    <t>Tabel 1.3 hoeft alleen te worden aangeleverd indien het totaal aantal klanten 250.000 of meer is</t>
  </si>
  <si>
    <t>Tabel 3.2 hoeft alleen te worden aangeleverd indien het totaal aantal klanten 250.000 klanten of meer is</t>
  </si>
  <si>
    <t>0. Algemeen</t>
  </si>
  <si>
    <t>Versie 1.4 - 14-09-2022 - Taxonomieversie 1.2</t>
  </si>
  <si>
    <t>Begindatum rapportageperiode (jjjj-mm-dd)</t>
  </si>
  <si>
    <t>Einddatum rapportageperiode (jjjj-mm-dd)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</si>
</sst>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€&quot;\ #,##0;\-&quot;€&quot;\ #,##0"/>
    <numFmt numFmtId="165" formatCode="_-* #,##0.00_-;\-* #,##0.00_-;_-* &quot;-&quot;??_-;_-@_-"/>
    <numFmt numFmtId="166" formatCode="#,##0_ ;\-#,##0\ "/>
    <numFmt numFmtId="167" formatCode="&quot;€&quot;\ #,##0"/>
    <numFmt numFmtId="168" formatCode="&quot;€&quot;\ 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0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wrapText="1"/>
    </xf>
    <xf numFmtId="0" fontId="0" fillId="2" borderId="0" xfId="0" applyFill="1" applyProtection="1"/>
    <xf numFmtId="0" fontId="0" fillId="2" borderId="0" xfId="0" applyFill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0" fillId="2" borderId="0" xfId="0" applyFill="1" applyAlignment="1" applyProtection="1">
      <alignment horizontal="center"/>
    </xf>
    <xf numFmtId="0" fontId="0" fillId="0" borderId="12" xfId="0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1" xfId="0" applyFill="1" applyBorder="1" applyAlignment="1" applyProtection="1">
      <alignment wrapText="1"/>
    </xf>
    <xf numFmtId="0" fontId="0" fillId="4" borderId="1" xfId="0" applyFill="1" applyBorder="1" applyAlignment="1" applyProtection="1">
      <alignment wrapText="1"/>
    </xf>
    <xf numFmtId="166" fontId="0" fillId="2" borderId="0" xfId="0" applyNumberFormat="1" applyFill="1" applyProtection="1"/>
    <xf numFmtId="0" fontId="2" fillId="6" borderId="1" xfId="0" applyFont="1" applyFill="1" applyBorder="1" applyAlignment="1" applyProtection="1">
      <alignment wrapText="1"/>
    </xf>
    <xf numFmtId="0" fontId="0" fillId="5" borderId="1" xfId="0" applyFill="1" applyBorder="1" applyAlignment="1" applyProtection="1">
      <alignment wrapText="1"/>
    </xf>
    <xf numFmtId="0" fontId="1" fillId="0" borderId="1" xfId="0" applyFont="1" applyFill="1" applyBorder="1" applyAlignment="1" applyProtection="1">
      <alignment wrapText="1"/>
    </xf>
    <xf numFmtId="0" fontId="1" fillId="0" borderId="1" xfId="0" applyFont="1" applyFill="1" applyBorder="1" applyProtection="1"/>
    <xf numFmtId="3" fontId="1" fillId="0" borderId="1" xfId="0" applyNumberFormat="1" applyFont="1" applyFill="1" applyBorder="1" applyProtection="1"/>
    <xf numFmtId="0" fontId="8" fillId="2" borderId="0" xfId="0" applyFont="1" applyFill="1" applyProtection="1"/>
    <xf numFmtId="0" fontId="0" fillId="2" borderId="0" xfId="0" applyFill="1" applyBorder="1" applyProtection="1"/>
    <xf numFmtId="0" fontId="1" fillId="2" borderId="0" xfId="0" applyFont="1" applyFill="1" applyProtection="1"/>
    <xf numFmtId="0" fontId="5" fillId="2" borderId="0" xfId="0" applyFont="1" applyFill="1" applyBorder="1" applyProtection="1"/>
    <xf numFmtId="0" fontId="0" fillId="4" borderId="8" xfId="0" applyFill="1" applyBorder="1" applyAlignment="1" applyProtection="1">
      <alignment wrapText="1"/>
    </xf>
    <xf numFmtId="0" fontId="0" fillId="5" borderId="5" xfId="0" applyFill="1" applyBorder="1" applyAlignment="1" applyProtection="1">
      <alignment wrapText="1"/>
    </xf>
    <xf numFmtId="0" fontId="2" fillId="6" borderId="5" xfId="0" applyFont="1" applyFill="1" applyBorder="1" applyAlignment="1" applyProtection="1"/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vertical="top"/>
    </xf>
    <xf numFmtId="166" fontId="0" fillId="2" borderId="0" xfId="0" applyNumberFormat="1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Protection="1"/>
    <xf numFmtId="0" fontId="1" fillId="2" borderId="0" xfId="0" applyFont="1" applyFill="1" applyBorder="1" applyProtection="1"/>
    <xf numFmtId="0" fontId="0" fillId="2" borderId="0" xfId="0" applyFont="1" applyFill="1" applyBorder="1" applyAlignment="1" applyProtection="1">
      <alignment vertical="center" textRotation="90"/>
    </xf>
    <xf numFmtId="166" fontId="0" fillId="2" borderId="0" xfId="0" applyNumberFormat="1" applyFill="1" applyBorder="1" applyAlignment="1" applyProtection="1">
      <alignment vertical="top"/>
    </xf>
    <xf numFmtId="166" fontId="9" fillId="2" borderId="0" xfId="0" applyNumberFormat="1" applyFont="1" applyFill="1" applyBorder="1" applyProtection="1"/>
    <xf numFmtId="0" fontId="1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166" fontId="0" fillId="2" borderId="0" xfId="0" applyNumberFormat="1" applyFont="1" applyFill="1" applyBorder="1" applyProtection="1"/>
    <xf numFmtId="0" fontId="0" fillId="2" borderId="0" xfId="0" applyFont="1" applyFill="1" applyBorder="1" applyProtection="1"/>
    <xf numFmtId="3" fontId="1" fillId="2" borderId="0" xfId="0" applyNumberFormat="1" applyFont="1" applyFill="1" applyBorder="1" applyProtection="1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0" fillId="2" borderId="0" xfId="0" applyFill="1" applyBorder="1" applyAlignment="1" applyProtection="1">
      <alignment textRotation="90" wrapText="1"/>
    </xf>
    <xf numFmtId="0" fontId="2" fillId="2" borderId="0" xfId="0" applyFont="1" applyFill="1" applyBorder="1" applyAlignment="1" applyProtection="1">
      <alignment textRotation="90" wrapText="1"/>
    </xf>
    <xf numFmtId="0" fontId="0" fillId="2" borderId="0" xfId="0" applyFill="1" applyBorder="1" applyAlignment="1" applyProtection="1">
      <alignment textRotation="90"/>
    </xf>
    <xf numFmtId="0" fontId="1" fillId="2" borderId="0" xfId="0" applyFont="1" applyFill="1" applyBorder="1" applyAlignment="1" applyProtection="1">
      <alignment textRotation="90"/>
    </xf>
    <xf numFmtId="0" fontId="4" fillId="2" borderId="0" xfId="0" applyFont="1" applyFill="1" applyBorder="1" applyAlignment="1" applyProtection="1"/>
    <xf numFmtId="0" fontId="9" fillId="2" borderId="0" xfId="0" applyFont="1" applyFill="1" applyBorder="1" applyAlignment="1" applyProtection="1"/>
    <xf numFmtId="0" fontId="0" fillId="2" borderId="0" xfId="0" applyFill="1" applyBorder="1" applyAlignment="1" applyProtection="1"/>
    <xf numFmtId="0" fontId="0" fillId="2" borderId="1" xfId="0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wrapText="1"/>
    </xf>
    <xf numFmtId="0" fontId="0" fillId="2" borderId="1" xfId="0" applyFill="1" applyBorder="1" applyProtection="1"/>
    <xf numFmtId="0" fontId="3" fillId="2" borderId="0" xfId="0" applyFont="1" applyFill="1" applyBorder="1" applyProtection="1"/>
    <xf numFmtId="3" fontId="11" fillId="2" borderId="0" xfId="0" applyNumberFormat="1" applyFont="1" applyFill="1" applyBorder="1" applyProtection="1"/>
    <xf numFmtId="14" fontId="2" fillId="2" borderId="0" xfId="0" applyNumberFormat="1" applyFont="1" applyFill="1" applyBorder="1" applyAlignment="1" applyProtection="1">
      <alignment wrapText="1"/>
    </xf>
    <xf numFmtId="3" fontId="0" fillId="0" borderId="1" xfId="0" applyNumberFormat="1" applyFont="1" applyFill="1" applyBorder="1" applyProtection="1"/>
    <xf numFmtId="167" fontId="0" fillId="0" borderId="1" xfId="0" applyNumberFormat="1" applyFont="1" applyFill="1" applyBorder="1" applyProtection="1"/>
    <xf numFmtId="167" fontId="1" fillId="0" borderId="1" xfId="0" applyNumberFormat="1" applyFont="1" applyFill="1" applyBorder="1" applyProtection="1"/>
    <xf numFmtId="0" fontId="10" fillId="2" borderId="0" xfId="0" applyFont="1" applyFill="1" applyAlignment="1" applyProtection="1">
      <alignment vertical="top"/>
    </xf>
    <xf numFmtId="166" fontId="6" fillId="3" borderId="1" xfId="1" applyNumberFormat="1" applyFont="1" applyFill="1" applyBorder="1" applyProtection="1">
      <protection locked="0"/>
    </xf>
    <xf numFmtId="166" fontId="9" fillId="2" borderId="0" xfId="1" applyNumberFormat="1" applyFont="1" applyFill="1" applyBorder="1" applyProtection="1"/>
    <xf numFmtId="166" fontId="4" fillId="2" borderId="0" xfId="1" applyNumberFormat="1" applyFont="1" applyFill="1" applyBorder="1" applyProtection="1"/>
    <xf numFmtId="3" fontId="0" fillId="2" borderId="0" xfId="0" applyNumberFormat="1" applyFill="1" applyBorder="1" applyProtection="1"/>
    <xf numFmtId="0" fontId="4" fillId="2" borderId="0" xfId="0" applyFont="1" applyFill="1" applyBorder="1" applyProtection="1"/>
    <xf numFmtId="0" fontId="1" fillId="2" borderId="1" xfId="0" applyFont="1" applyFill="1" applyBorder="1" applyAlignment="1">
      <alignment textRotation="90"/>
    </xf>
    <xf numFmtId="0" fontId="0" fillId="2" borderId="1" xfId="0" applyFill="1" applyBorder="1"/>
    <xf numFmtId="3" fontId="0" fillId="2" borderId="1" xfId="0" applyNumberFormat="1" applyFill="1" applyBorder="1" applyAlignment="1">
      <alignment horizontal="right" vertical="center"/>
    </xf>
    <xf numFmtId="0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 applyProtection="1">
      <alignment wrapText="1"/>
    </xf>
    <xf numFmtId="0" fontId="0" fillId="2" borderId="5" xfId="0" applyFill="1" applyBorder="1" applyProtection="1"/>
    <xf numFmtId="0" fontId="0" fillId="2" borderId="1" xfId="0" applyFill="1" applyBorder="1" applyAlignment="1" applyProtection="1">
      <alignment horizontal="left"/>
    </xf>
    <xf numFmtId="0" fontId="0" fillId="2" borderId="1" xfId="0" applyFill="1" applyBorder="1" applyAlignment="1">
      <alignment horizontal="left"/>
    </xf>
    <xf numFmtId="0" fontId="9" fillId="2" borderId="0" xfId="0" applyFont="1" applyFill="1"/>
    <xf numFmtId="0" fontId="1" fillId="2" borderId="1" xfId="0" applyFont="1" applyFill="1" applyBorder="1" applyAlignment="1" applyProtection="1">
      <alignment vertical="center"/>
    </xf>
    <xf numFmtId="0" fontId="0" fillId="0" borderId="0" xfId="0"/>
    <xf numFmtId="9" fontId="0" fillId="2" borderId="1" xfId="0" applyNumberFormat="1" applyFill="1" applyBorder="1" applyProtection="1"/>
    <xf numFmtId="0" fontId="9" fillId="2" borderId="0" xfId="0" applyFont="1" applyFill="1" applyBorder="1" applyAlignment="1" applyProtection="1">
      <alignment wrapText="1"/>
    </xf>
    <xf numFmtId="166" fontId="9" fillId="2" borderId="1" xfId="1" applyNumberFormat="1" applyFont="1" applyFill="1" applyBorder="1" applyProtection="1"/>
    <xf numFmtId="0" fontId="0" fillId="0" borderId="0" xfId="0" applyNumberFormat="1" applyFill="1" applyBorder="1"/>
    <xf numFmtId="3" fontId="9" fillId="3" borderId="1" xfId="0" applyNumberFormat="1" applyFont="1" applyFill="1" applyBorder="1" applyProtection="1">
      <protection locked="0"/>
    </xf>
    <xf numFmtId="3" fontId="0" fillId="2" borderId="1" xfId="0" applyNumberFormat="1" applyFill="1" applyBorder="1" applyProtection="1"/>
    <xf numFmtId="3" fontId="9" fillId="3" borderId="5" xfId="0" applyNumberFormat="1" applyFont="1" applyFill="1" applyBorder="1" applyProtection="1">
      <protection locked="0"/>
    </xf>
    <xf numFmtId="3" fontId="9" fillId="3" borderId="6" xfId="0" applyNumberFormat="1" applyFont="1" applyFill="1" applyBorder="1" applyProtection="1">
      <protection locked="0"/>
    </xf>
    <xf numFmtId="164" fontId="6" fillId="3" borderId="1" xfId="1" applyNumberFormat="1" applyFont="1" applyFill="1" applyBorder="1" applyProtection="1">
      <protection locked="0"/>
    </xf>
    <xf numFmtId="3" fontId="1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Border="1"/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/>
    </xf>
    <xf numFmtId="9" fontId="0" fillId="2" borderId="0" xfId="0" applyNumberFormat="1" applyFill="1" applyBorder="1" applyProtection="1"/>
    <xf numFmtId="0" fontId="9" fillId="2" borderId="1" xfId="0" applyFont="1" applyFill="1" applyBorder="1"/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3" fontId="0" fillId="2" borderId="0" xfId="0" applyNumberFormat="1" applyFill="1" applyBorder="1" applyAlignment="1">
      <alignment horizontal="right" vertical="center"/>
    </xf>
    <xf numFmtId="3" fontId="9" fillId="2" borderId="0" xfId="0" applyNumberFormat="1" applyFont="1" applyFill="1" applyBorder="1" applyAlignment="1" applyProtection="1">
      <alignment horizontal="right" vertical="center"/>
      <protection locked="0"/>
    </xf>
    <xf numFmtId="0" fontId="0" fillId="4" borderId="5" xfId="0" applyFill="1" applyBorder="1" applyAlignment="1">
      <alignment textRotation="90" wrapText="1"/>
    </xf>
    <xf numFmtId="0" fontId="0" fillId="5" borderId="5" xfId="0" applyFill="1" applyBorder="1" applyAlignment="1">
      <alignment textRotation="90" wrapText="1"/>
    </xf>
    <xf numFmtId="0" fontId="0" fillId="6" borderId="5" xfId="0" applyFill="1" applyBorder="1" applyAlignment="1">
      <alignment textRotation="90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14" fontId="0" fillId="2" borderId="0" xfId="0" applyNumberFormat="1" applyFill="1" applyBorder="1" applyProtection="1"/>
    <xf numFmtId="0" fontId="2" fillId="2" borderId="0" xfId="0" applyFont="1" applyFill="1" applyBorder="1" applyAlignment="1"/>
    <xf numFmtId="0" fontId="5" fillId="2" borderId="0" xfId="0" applyFont="1" applyFill="1" applyBorder="1" applyAlignment="1">
      <alignment horizontal="left" vertical="center"/>
    </xf>
    <xf numFmtId="3" fontId="0" fillId="3" borderId="1" xfId="0" applyNumberFormat="1" applyFont="1" applyFill="1" applyBorder="1" applyAlignment="1" applyProtection="1">
      <alignment vertical="center" wrapText="1"/>
      <protection locked="0"/>
    </xf>
    <xf numFmtId="167" fontId="0" fillId="3" borderId="1" xfId="0" applyNumberFormat="1" applyFill="1" applyBorder="1" applyAlignment="1" applyProtection="1">
      <protection locked="0"/>
    </xf>
    <xf numFmtId="3" fontId="9" fillId="3" borderId="5" xfId="0" applyNumberFormat="1" applyFont="1" applyFill="1" applyBorder="1" applyAlignment="1" applyProtection="1">
      <alignment vertical="center"/>
      <protection locked="0"/>
    </xf>
    <xf numFmtId="0" fontId="0" fillId="2" borderId="0" xfId="0" applyFill="1" applyBorder="1"/>
    <xf numFmtId="166" fontId="0" fillId="2" borderId="1" xfId="0" applyNumberFormat="1" applyFill="1" applyBorder="1" applyAlignment="1" applyProtection="1">
      <alignment horizontal="left" vertical="center"/>
    </xf>
    <xf numFmtId="14" fontId="2" fillId="2" borderId="0" xfId="1" applyNumberFormat="1" applyFont="1" applyFill="1" applyBorder="1" applyProtection="1"/>
    <xf numFmtId="0" fontId="0" fillId="2" borderId="0" xfId="0" applyFill="1" applyBorder="1" applyAlignment="1" applyProtection="1">
      <alignment vertical="top" wrapText="1"/>
      <protection locked="0"/>
    </xf>
    <xf numFmtId="0" fontId="9" fillId="2" borderId="0" xfId="0" applyFont="1" applyFill="1" applyBorder="1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14" fontId="0" fillId="0" borderId="0" xfId="0" applyNumberFormat="1"/>
    <xf numFmtId="0" fontId="0" fillId="0" borderId="0" xfId="0" applyFill="1" applyBorder="1"/>
    <xf numFmtId="164" fontId="0" fillId="0" borderId="0" xfId="0" applyNumberFormat="1"/>
    <xf numFmtId="167" fontId="0" fillId="0" borderId="0" xfId="0" applyNumberFormat="1" applyFill="1"/>
    <xf numFmtId="167" fontId="0" fillId="0" borderId="0" xfId="0" applyNumberFormat="1"/>
    <xf numFmtId="9" fontId="0" fillId="0" borderId="0" xfId="0" applyNumberFormat="1"/>
    <xf numFmtId="3" fontId="0" fillId="0" borderId="0" xfId="0" applyNumberFormat="1" applyFill="1"/>
    <xf numFmtId="9" fontId="0" fillId="0" borderId="0" xfId="3" applyFont="1"/>
    <xf numFmtId="1" fontId="0" fillId="0" borderId="0" xfId="1" applyNumberFormat="1" applyFont="1"/>
    <xf numFmtId="1" fontId="0" fillId="0" borderId="0" xfId="0" applyNumberFormat="1"/>
    <xf numFmtId="168" fontId="0" fillId="0" borderId="0" xfId="0" applyNumberFormat="1"/>
    <xf numFmtId="0" fontId="9" fillId="2" borderId="0" xfId="0" applyFont="1" applyFill="1" applyProtection="1"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/>
    </xf>
    <xf numFmtId="14" fontId="0" fillId="2" borderId="0" xfId="0" applyNumberFormat="1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</xf>
    <xf numFmtId="0" fontId="15" fillId="0" borderId="0" xfId="0" applyFont="1"/>
    <xf numFmtId="0" fontId="2" fillId="7" borderId="1" xfId="0" applyFont="1" applyFill="1" applyBorder="1" applyAlignment="1" applyProtection="1">
      <alignment wrapText="1"/>
    </xf>
    <xf numFmtId="0" fontId="2" fillId="8" borderId="1" xfId="0" applyFont="1" applyFill="1" applyBorder="1" applyAlignment="1" applyProtection="1">
      <alignment wrapText="1"/>
    </xf>
    <xf numFmtId="0" fontId="2" fillId="7" borderId="5" xfId="0" applyFont="1" applyFill="1" applyBorder="1" applyAlignment="1">
      <alignment textRotation="90"/>
    </xf>
    <xf numFmtId="0" fontId="2" fillId="8" borderId="5" xfId="0" applyFont="1" applyFill="1" applyBorder="1" applyAlignment="1">
      <alignment textRotation="90"/>
    </xf>
    <xf numFmtId="0" fontId="2" fillId="8" borderId="5" xfId="0" applyFont="1" applyFill="1" applyBorder="1" applyAlignment="1" applyProtection="1"/>
    <xf numFmtId="0" fontId="2" fillId="8" borderId="9" xfId="0" applyFont="1" applyFill="1" applyBorder="1" applyAlignment="1" applyProtection="1"/>
    <xf numFmtId="0" fontId="2" fillId="7" borderId="9" xfId="0" applyFont="1" applyFill="1" applyBorder="1" applyAlignment="1" applyProtection="1"/>
    <xf numFmtId="0" fontId="16" fillId="2" borderId="0" xfId="0" applyFont="1" applyFill="1"/>
    <xf numFmtId="0" fontId="9" fillId="2" borderId="2" xfId="0" applyFont="1" applyFill="1" applyBorder="1"/>
    <xf numFmtId="3" fontId="9" fillId="3" borderId="1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3" fillId="2" borderId="0" xfId="0" applyFont="1" applyFill="1" applyProtection="1"/>
    <xf numFmtId="0" fontId="0" fillId="2" borderId="13" xfId="0" applyFill="1" applyBorder="1" applyProtection="1"/>
    <xf numFmtId="0" fontId="5" fillId="2" borderId="6" xfId="0" applyFont="1" applyFill="1" applyBorder="1" applyAlignment="1" applyProtection="1"/>
    <xf numFmtId="0" fontId="5" fillId="2" borderId="7" xfId="0" applyFont="1" applyFill="1" applyBorder="1" applyAlignment="1" applyProtection="1"/>
    <xf numFmtId="0" fontId="0" fillId="2" borderId="8" xfId="0" applyFill="1" applyBorder="1" applyProtection="1"/>
    <xf numFmtId="0" fontId="1" fillId="0" borderId="1" xfId="0" applyFont="1" applyBorder="1" applyAlignment="1" applyProtection="1">
      <alignment vertical="center"/>
    </xf>
    <xf numFmtId="0" fontId="0" fillId="4" borderId="8" xfId="0" applyFill="1" applyBorder="1" applyAlignment="1" applyProtection="1">
      <alignment textRotation="90" wrapText="1"/>
    </xf>
    <xf numFmtId="0" fontId="0" fillId="5" borderId="8" xfId="0" applyFill="1" applyBorder="1" applyAlignment="1" applyProtection="1">
      <alignment textRotation="90" wrapText="1"/>
    </xf>
    <xf numFmtId="0" fontId="2" fillId="6" borderId="8" xfId="0" applyFont="1" applyFill="1" applyBorder="1" applyAlignment="1" applyProtection="1">
      <alignment textRotation="90" wrapText="1"/>
    </xf>
    <xf numFmtId="0" fontId="2" fillId="10" borderId="8" xfId="0" applyFont="1" applyFill="1" applyBorder="1" applyAlignment="1" applyProtection="1">
      <alignment textRotation="90" wrapText="1"/>
    </xf>
    <xf numFmtId="0" fontId="0" fillId="0" borderId="4" xfId="0" applyBorder="1" applyAlignment="1" applyProtection="1">
      <alignment textRotation="90"/>
    </xf>
    <xf numFmtId="0" fontId="1" fillId="0" borderId="1" xfId="0" applyFont="1" applyBorder="1" applyAlignment="1" applyProtection="1">
      <alignment textRotation="90"/>
    </xf>
    <xf numFmtId="3" fontId="9" fillId="0" borderId="1" xfId="0" applyNumberFormat="1" applyFont="1" applyBorder="1" applyProtection="1"/>
    <xf numFmtId="0" fontId="2" fillId="10" borderId="5" xfId="0" applyFont="1" applyFill="1" applyBorder="1" applyAlignment="1" applyProtection="1"/>
    <xf numFmtId="0" fontId="2" fillId="10" borderId="9" xfId="0" applyFont="1" applyFill="1" applyBorder="1" applyAlignment="1" applyProtection="1"/>
    <xf numFmtId="0" fontId="9" fillId="0" borderId="9" xfId="0" applyFont="1" applyFill="1" applyBorder="1" applyAlignment="1" applyProtection="1"/>
    <xf numFmtId="0" fontId="0" fillId="2" borderId="14" xfId="0" applyFont="1" applyFill="1" applyBorder="1" applyAlignment="1" applyProtection="1">
      <alignment vertical="center" textRotation="90"/>
    </xf>
    <xf numFmtId="0" fontId="1" fillId="0" borderId="5" xfId="0" applyFont="1" applyBorder="1" applyProtection="1"/>
    <xf numFmtId="3" fontId="9" fillId="0" borderId="5" xfId="0" applyNumberFormat="1" applyFont="1" applyBorder="1" applyAlignment="1" applyProtection="1"/>
    <xf numFmtId="0" fontId="9" fillId="2" borderId="9" xfId="0" applyFont="1" applyFill="1" applyBorder="1" applyProtection="1"/>
    <xf numFmtId="0" fontId="2" fillId="2" borderId="0" xfId="0" applyFont="1" applyFill="1" applyProtection="1"/>
    <xf numFmtId="0" fontId="1" fillId="2" borderId="9" xfId="0" applyFont="1" applyFill="1" applyBorder="1" applyProtection="1"/>
    <xf numFmtId="0" fontId="0" fillId="4" borderId="1" xfId="0" applyFill="1" applyBorder="1" applyAlignment="1" applyProtection="1"/>
    <xf numFmtId="0" fontId="0" fillId="5" borderId="1" xfId="0" applyFill="1" applyBorder="1" applyAlignment="1" applyProtection="1"/>
    <xf numFmtId="0" fontId="2" fillId="10" borderId="1" xfId="0" applyFont="1" applyFill="1" applyBorder="1" applyAlignment="1" applyProtection="1"/>
    <xf numFmtId="3" fontId="0" fillId="2" borderId="0" xfId="0" applyNumberFormat="1" applyFill="1" applyBorder="1" applyAlignment="1" applyProtection="1">
      <alignment horizontal="center"/>
    </xf>
    <xf numFmtId="3" fontId="0" fillId="2" borderId="0" xfId="0" applyNumberFormat="1" applyFont="1" applyFill="1" applyBorder="1" applyAlignment="1" applyProtection="1">
      <alignment horizontal="center"/>
    </xf>
    <xf numFmtId="49" fontId="0" fillId="3" borderId="1" xfId="0" applyNumberFormat="1" applyFont="1" applyFill="1" applyBorder="1" applyAlignment="1" applyProtection="1">
      <alignment vertical="center" wrapText="1"/>
      <protection locked="0"/>
    </xf>
    <xf numFmtId="3" fontId="0" fillId="2" borderId="1" xfId="0" applyNumberFormat="1" applyFont="1" applyFill="1" applyBorder="1" applyProtection="1"/>
    <xf numFmtId="9" fontId="0" fillId="2" borderId="4" xfId="0" applyNumberFormat="1" applyFont="1" applyFill="1" applyBorder="1" applyProtection="1"/>
    <xf numFmtId="0" fontId="0" fillId="3" borderId="1" xfId="0" applyNumberFormat="1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left" vertical="center"/>
    </xf>
    <xf numFmtId="0" fontId="9" fillId="3" borderId="1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 vertical="center" textRotation="9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/>
    </xf>
    <xf numFmtId="0" fontId="0" fillId="2" borderId="1" xfId="0" quotePrefix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 textRotation="90"/>
    </xf>
    <xf numFmtId="0" fontId="1" fillId="2" borderId="3" xfId="0" applyFont="1" applyFill="1" applyBorder="1" applyAlignment="1" applyProtection="1">
      <alignment horizontal="center" vertical="center" textRotation="90"/>
    </xf>
    <xf numFmtId="0" fontId="1" fillId="2" borderId="4" xfId="0" applyFont="1" applyFill="1" applyBorder="1" applyAlignment="1" applyProtection="1">
      <alignment horizontal="center" vertical="center" textRotation="90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" fontId="0" fillId="2" borderId="5" xfId="0" applyNumberFormat="1" applyFill="1" applyBorder="1" applyAlignment="1" applyProtection="1">
      <alignment horizontal="center"/>
    </xf>
    <xf numFmtId="3" fontId="0" fillId="2" borderId="7" xfId="0" applyNumberFormat="1" applyFill="1" applyBorder="1" applyAlignment="1" applyProtection="1">
      <alignment horizontal="center"/>
    </xf>
    <xf numFmtId="3" fontId="0" fillId="2" borderId="5" xfId="0" applyNumberFormat="1" applyFont="1" applyFill="1" applyBorder="1" applyAlignment="1" applyProtection="1">
      <alignment horizontal="center"/>
    </xf>
    <xf numFmtId="3" fontId="0" fillId="2" borderId="7" xfId="0" applyNumberFormat="1" applyFont="1" applyFill="1" applyBorder="1" applyAlignment="1" applyProtection="1">
      <alignment horizontal="center"/>
    </xf>
    <xf numFmtId="3" fontId="9" fillId="3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 wrapText="1"/>
    </xf>
    <xf numFmtId="0" fontId="5" fillId="2" borderId="7" xfId="0" applyFont="1" applyFill="1" applyBorder="1" applyAlignment="1" applyProtection="1">
      <alignment horizont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Percent" xfId="3" builtinId="5"/>
  </cellStyles>
  <dxfs count="7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Medium9"/>
  <colors>
    <mruColors>
      <color rgb="FFFFFFCC"/>
      <color rgb="FFFFFF99"/>
      <color rgb="FFC6E0B4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version="1.0">
      <xs:annotation>
        <xs:documentation xml:lang="en">
<![CDATA[Taxonomie Autoriteit Financiële Markten		   
		Date: 		14-9-2022		   
		Time: 		15:12:00		   
		Description: Rapportage voortgang klantactivatie aflossingsvrije hypotheken		   
		Author: 	 	Rogier Kramer / rogier.kramer@afm.nl		   
		Convention:	<vergunningnummer>-<ddmmjjjj>.xml		   
		Version:		1.2]]>          
        </xs:documentation>
      </xs:annotation>
      <xs:simpleType name="PosInt">
        <xs:restriction base="xs:integer">
          <xs:minInclusive value="0"/>
        </xs:restriction>
      </xs:simpleType>
      <xs:element name="Rapportage">
        <xs:complexType>
          <xs:sequence>
            <xs:element name="Algemeen">
              <xs:complexType>
                <xs:sequence>
                  <xs:element name="Vergunningnummer">
                    <xs:simpleType>
                      <xs:restriction base="xs:integer">
                        <xs:pattern value="[0-9]{8}"/>
                      </xs:restriction>
                    </xs:simpleType>
                  </xs:element>
                  <xs:element name="BegindatumRapportageperiode">
                    <xs:simpleType>
                      <xs:restriction base="xs:string">
                        <xs:pattern value="\d{4}[-]\d{2}[-]\d{2}">
												</xs:pattern>
                        <xs:length value="10"/>
                      </xs:restriction>
                    </xs:simpleType>
                  </xs:element>
                  <xs:element name="EinddatumRapportageperiode">
                    <xs:simpleType>
                      <xs:restriction base="xs:string">
                        <xs:pattern value="\d{4}[-]\d{2}[-]\d{2}">
												</xs:pattern>
                        <xs:length value="10"/>
                      </xs:restriction>
                    </xs:simpleType>
                  </xs:element>
                  <xs:element name="TotaalAantalKlanten" type="PosInt"/>
                  <xs:element name="TotaleSchuld" type="PosInt"/>
                  <xs:element name="TotaalAantalAflossingsvrij" type="PosInt"/>
                  <xs:element name="TotaalAantalBeleggingsverzekering" type="PosInt"/>
                  <xs:element name="TotaalAantalBeleggingsverzekeringBenaderd" type="PosInt"/>
                </xs:sequence>
              </xs:complexType>
            </xs:element>
            <xs:element name="Betaalbaarheid">
              <xs:complexType>
                <xs:sequence>
                  <xs:element name="AantalLtV0_51Tijd0_6Getoetst" type="PosInt"/>
                  <xs:element name="AantalLtV0_51Tijd0_6BetaalbaarWendbaar" type="PosInt"/>
                  <xs:element name="AantalLtV0_51Tijd0_6Betaalbaar" type="PosInt"/>
                  <xs:element name="AantalLtV0_51Tijd0_6OnderDruk" type="PosInt"/>
                  <xs:element name="AantalLtV0_51Tijd6_11Getoetst" type="PosInt"/>
                  <xs:element name="AantalLtV0_51Tijd6_11BetaalbaarWendbaar" type="PosInt"/>
                  <xs:element name="AantalLtV0_51Tijd6_11Betaalbaar" type="PosInt"/>
                  <xs:element name="AantalLtV0_51Tijd6_11OnderDruk" type="PosInt"/>
                  <xs:element name="AantalLtV0_51Tijd11_16Getoetst" type="PosInt"/>
                  <xs:element name="AantalLtV0_51Tijd11_16BetaalbaarWendbaar" type="PosInt"/>
                  <xs:element name="AantalLtV0_51Tijd11_16Betaalbaar" type="PosInt"/>
                  <xs:element name="AantalLtV0_51Tijd11_16OnderDruk" type="PosInt"/>
                  <xs:element name="AantalLtV0_51Tijd16Getoetst" type="PosInt"/>
                  <xs:element name="AantalLtV0_51Tijd16BetaalbaarWendbaar" type="PosInt"/>
                  <xs:element name="AantalLtV0_51Tijd16Betaalbaar" type="PosInt"/>
                  <xs:element name="AantalLtV0_51Tijd16OnderDruk" type="PosInt"/>
                  <xs:element name="AantalLtV51_81Tijd11_16Getoetst" type="PosInt"/>
                  <xs:element name="AantalLtV51_81Tijd11_16BetaalbaarWendbaar" type="PosInt"/>
                  <xs:element name="AantalLtV51_81Tijd11_16Betaalbaar" type="PosInt"/>
                  <xs:element name="AantalLtV51_81Tijd11_16OnderDruk" type="PosInt"/>
                  <xs:element name="AantalLtV51_81Tijd16Getoetst" type="PosInt"/>
                  <xs:element name="AantalLtV51_81Tijd16BetaalbaarWendbaar" type="PosInt"/>
                  <xs:element name="AantalLtV51_81Tijd16Betaalbaar" type="PosInt"/>
                  <xs:element name="AantalLtV51_81Tijd16OnderDruk" type="PosInt"/>
                  <xs:element name="AantalLtV51_81Tijd6_11Getoetst" type="PosInt"/>
                  <xs:element name="AantalLtV51_81Tijd6_11BetaalbaarWendbaar" type="PosInt"/>
                  <xs:element name="AantalLtV51_81Tijd6_11Betaalbaar" type="PosInt"/>
                  <xs:element name="AantalLtV51_81Tijd6_11OnderDruk" type="PosInt"/>
                  <xs:element name="AantalLtV81_101Tijd11_16Getoetst" type="PosInt"/>
                  <xs:element name="AantalLtV81_101Tijd11_16BetaalbaarWendbaar" type="PosInt"/>
                  <xs:element name="AantalLtV81_101Tijd11_16Betaalbaar" type="PosInt"/>
                  <xs:element name="AantalLtV81_101Tijd11_16OnderDruk" type="PosInt"/>
                  <xs:element name="AantalLtV81_101Tijd16Getoetst" type="PosInt"/>
                  <xs:element name="AantalLtV81_101Tijd16BetaalbaarWendbaar" type="PosInt"/>
                  <xs:element name="AantalLtV81_101Tijd16Betaalbaar" type="PosInt"/>
                  <xs:element name="AantalLtV81_101Tijd16OnderDruk" type="PosInt"/>
                  <xs:element name="AantalLtV51_81Tijd0_6Getoetst" type="PosInt"/>
                  <xs:element name="AantalLtV51_81Tijd0_6BetaalbaarWendbaar" type="PosInt"/>
                  <xs:element name="AantalLtV51_81Tijd0_6Betaalbaar" type="PosInt"/>
                  <xs:element name="AantalLtV51_81Tijd0_6OnderDruk" type="PosInt"/>
                  <xs:element name="AantalLtV81_101Tijd6_11Getoetst" type="PosInt"/>
                  <xs:element name="AantalLtV81_101Tijd6_11BetaalbaarWendbaar" type="PosInt"/>
                  <xs:element name="AantalLtV81_101Tijd6_11Betaalbaar" type="PosInt"/>
                  <xs:element name="AantalLtV81_101Tijd6_11OnderDruk" type="PosInt"/>
                  <xs:element name="AantalLtV81_101Tijd0_6Getoetst" type="PosInt"/>
                  <xs:element name="AantalLtV81_101Tijd0_6BetaalbaarWendbaar" type="PosInt"/>
                  <xs:element name="AantalLtV81_101Tijd0_6Betaalbaar" type="PosInt"/>
                  <xs:element name="AantalLtV81_101Tijd0_6OnderDruk" type="PosInt"/>
                  <xs:element name="AantalLtV101Tijd0_6Getoetst" type="PosInt"/>
                  <xs:element name="AantalLtV101Tijd0_6BetaalbaarWendbaar" type="PosInt"/>
                  <xs:element name="AantalLtV101Tijd0_6Betaalbaar" type="PosInt"/>
                  <xs:element name="AantalLtV101Tijd0_6OnderDruk" type="PosInt"/>
                  <xs:element name="AantalLtV101Tijd6_11Getoetst" type="PosInt"/>
                  <xs:element name="AantalLtV101Tijd6_11BetaalbaarWendbaar" type="PosInt"/>
                  <xs:element name="AantalLtV101Tijd6_11Betaalbaar" type="PosInt"/>
                  <xs:element name="AantalLtV101Tijd6_11OnderDruk" type="PosInt"/>
                  <xs:element name="AantalLtV101Tijd11_16Getoetst" type="PosInt"/>
                  <xs:element name="AantalLtV101Tijd11_16BetaalbaarWendbaar" type="PosInt"/>
                  <xs:element name="AantalLtV101Tijd11_16Betaalbaar" type="PosInt"/>
                  <xs:element name="AantalLtV101Tijd11_16OnderDruk" type="PosInt"/>
                  <xs:element name="AantalLtV101Tijd16Getoetst" type="PosInt"/>
                  <xs:element name="AantalLtV101Tijd16BetaalbaarWendbaar" type="PosInt"/>
                  <xs:element name="AantalLtV101Tijd16Betaalbaar" type="PosInt"/>
                  <xs:element name="AantalLtV101Tijd16OnderDruk" type="PosInt"/>
                </xs:sequence>
              </xs:complexType>
            </xs:element>
            <xs:element name="Betaalbaarheidsactie" minOccurs="0" maxOccurs="1">
              <xs:complexType>
                <xs:sequence>
                  <xs:element name="AantalBetaalbaarWendbaarExtraAflos" type="PosInt" minOccurs="0" maxOccurs="1"/>
                  <xs:element name="AantalBetaalbaarWendbaarPeriodiekeAflos" type="PosInt" minOccurs="0" maxOccurs="1"/>
                  <xs:element name="AantalBetaalbaarWendbaarOmzetting" type="PosInt" minOccurs="0" maxOccurs="1"/>
                  <xs:element name="AantalBetaalbaarWendbaarAflosEnOmzetting" type="PosInt" minOccurs="0" maxOccurs="1"/>
                  <xs:element name="AantalBetaalbaarExtraAflos" type="PosInt" minOccurs="0" maxOccurs="1"/>
                  <xs:element name="AantalBetaalbaarPeriodiekeAflos" type="PosInt" minOccurs="0" maxOccurs="1"/>
                  <xs:element name="AantalBetaalbaarOmzetting" type="PosInt" minOccurs="0" maxOccurs="1"/>
                  <xs:element name="AantalBetaalbaarAflosEnOmzetting" type="PosInt" minOccurs="0" maxOccurs="1"/>
                  <xs:element name="AantalOnderDrukExtraAflos" type="PosInt" minOccurs="0" maxOccurs="1"/>
                  <xs:element name="AantalOnderDrukPeriodiekeAflos" type="PosInt" minOccurs="0" maxOccurs="1"/>
                  <xs:element name="AantalOnderDrukOmzetting" type="PosInt" minOccurs="0" maxOccurs="1"/>
                  <xs:element name="AantalOnderDrukAflosEnOmzetting" type="PosInt" minOccurs="0" maxOccurs="1"/>
                  <xs:element name="AantalNietVastgesteldExtraAflos" type="PosInt" minOccurs="0" maxOccurs="1"/>
                  <xs:element name="AantalNietVastgesteldPeriodiekeAflos" type="PosInt" minOccurs="0" maxOccurs="1"/>
                  <xs:element name="AantalNietVastgesteldOmzetting" type="PosInt" minOccurs="0" maxOccurs="1"/>
                  <xs:element name="AantalNietVastgesteldAflosEnOmzetting" type="PosInt" minOccurs="0" maxOccurs="1"/>
                </xs:sequence>
              </xs:complexType>
            </xs:element>
            <xs:element name="Klantbenadering">
              <xs:complexType>
                <xs:sequence>
                  <xs:element name="AantalTeBenaderenLaag" type="PosInt"/>
                  <xs:element name="AantalTeBenaderenMedium" type="PosInt"/>
                  <xs:element name="AantalTeBenaderenHoog" type="PosInt"/>
                  <xs:element name="AantalTeBenaderenZeerHoog" type="PosInt"/>
                  <xs:element name="AantalTeBenaderenHoogst" type="PosInt"/>
                  <xs:element name="TotaalBenaderdLaag" type="PosInt"/>
                  <xs:element name="TotaalBenaderdMedium" type="PosInt"/>
                  <xs:element name="TotaalBenaderdHoog" type="PosInt"/>
                  <xs:element name="TotaalBenaderdZeerHoog" type="PosInt"/>
                  <xs:element name="TotaalBenaderdHoogst" type="PosInt"/>
                  <xs:element name="TotaalBetaalbaarheidLaag" type="PosInt"/>
                  <xs:element name="TotaalBetaalbaarheidMedium" type="PosInt"/>
                  <xs:element name="TotaalBetaalbaarheidHoog" type="PosInt"/>
                  <xs:element name="TotaalBetaalbaarheidZeerHoog" type="PosInt"/>
                  <xs:element name="TotaalBetaalbaarheidHoogst" type="PosInt"/>
                  <xs:element name="AantalBenaderdInPeriodeLaag" type="PosInt"/>
                  <xs:element name="AantalBenaderdInPeriodeMedium" type="PosInt"/>
                  <xs:element name="AantalBenaderdInPeriodeHoog" type="PosInt"/>
                  <xs:element name="AantalBenaderdInPeriodeZeerHoog" type="PosInt"/>
                  <xs:element name="AantalBenaderdInPeriodeHoogst" type="PosInt"/>
                  <xs:element name="AantalBetaalbaarheidLaagInPeriode" type="PosInt"/>
                  <xs:element name="AantalBetaalbaarheidMediumInPeriode" type="PosInt"/>
                  <xs:element name="AantalBetaalbaarheidHoogInPeriode" type="PosInt"/>
                  <xs:element name="AantalBetaalbaarheidZeerHoogInPeriode" type="PosInt"/>
                  <xs:element name="AantalBetaalbaarheidHoogstInPeriode" type="PosInt"/>
                </xs:sequence>
              </xs:complexType>
            </xs:element>
            <xs:element name="Risicomigratie" minOccurs="0" maxOccurs="1">
              <xs:complexType>
                <xs:sequence>
                  <xs:element name="AantalLaagOngewijzigd" type="PosInt" minOccurs="0" maxOccurs="1"/>
                  <xs:element name="AantalLaagNaarMedium" type="PosInt" minOccurs="0" maxOccurs="1"/>
                  <xs:element name="AantalLaagNaarHoog" type="PosInt" minOccurs="0" maxOccurs="1"/>
                  <xs:element name="AantalLaagNaarZeerHoog" type="PosInt" minOccurs="0" maxOccurs="1"/>
                  <xs:element name="AantalLaagNaarHoogst" type="PosInt" minOccurs="0" maxOccurs="1"/>
                  <xs:element name="AantalUitstroomLaag" type="PosInt" minOccurs="0" maxOccurs="1"/>
                  <xs:element name="AantalMediumNaarLaag" type="PosInt" minOccurs="0" maxOccurs="1"/>
                  <xs:element name="AantalMediumOngewijzigd" type="PosInt" minOccurs="0" maxOccurs="1"/>
                  <xs:element name="AantalMediumNaarHoog" type="PosInt" minOccurs="0" maxOccurs="1"/>
                  <xs:element name="AantalMediumNaarZeerHoog" type="PosInt" minOccurs="0" maxOccurs="1"/>
                  <xs:element name="AantalMediumNaarHoogst" type="PosInt" minOccurs="0" maxOccurs="1"/>
                  <xs:element name="AantalUitstroomMedium" type="PosInt" minOccurs="0" maxOccurs="1"/>
                  <xs:element name="AantalHoogNaarLaag" type="PosInt" minOccurs="0" maxOccurs="1"/>
                  <xs:element name="AantalHoogNaarMedium" type="PosInt" minOccurs="0" maxOccurs="1"/>
                  <xs:element name="AantalHoogOngewijzigd" type="PosInt" minOccurs="0" maxOccurs="1"/>
                  <xs:element name="AantalHoogNaarZeerHoog" type="PosInt" minOccurs="0" maxOccurs="1"/>
                  <xs:element name="AantalHoogNaarHoogst" type="PosInt" minOccurs="0" maxOccurs="1"/>
                  <xs:element name="AantalUitstroomHoog" type="PosInt" minOccurs="0" maxOccurs="1"/>
                  <xs:element name="AantalZeerHoogNaarLaag" type="PosInt" minOccurs="0" maxOccurs="1"/>
                  <xs:element name="AantalZeerHoogNaarMedium" type="PosInt" minOccurs="0" maxOccurs="1"/>
                  <xs:element name="AantalZeerHoogNaarHoog" type="PosInt" minOccurs="0" maxOccurs="1"/>
                  <xs:element name="AantalZeerHoogOngewijzigd" type="PosInt" minOccurs="0" maxOccurs="1"/>
                  <xs:element name="AantalZeerHoogNaarHoogst" type="PosInt" minOccurs="0" maxOccurs="1"/>
                  <xs:element name="AantalUitstroomZeerHoog" type="PosInt" minOccurs="0" maxOccurs="1"/>
                  <xs:element name="AantalHoogstNaarLaag" type="PosInt" minOccurs="0" maxOccurs="1"/>
                  <xs:element name="AantalHoogstNaarMedium" type="PosInt" minOccurs="0" maxOccurs="1"/>
                  <xs:element name="AantalHoogstNaarHoog" type="PosInt" minOccurs="0" maxOccurs="1"/>
                  <xs:element name="AantalHoogstNaarZeerHoog" type="PosInt" minOccurs="0" maxOccurs="1"/>
                  <xs:element name="AantalZeerHoogstOngewijzigd" type="PosInt" minOccurs="0" maxOccurs="1"/>
                  <xs:element name="AantalUitstroomHoogst" type="PosInt" minOccurs="0" maxOccurs="1"/>
                  <xs:element name="AantalInstroomLaag" type="PosInt" minOccurs="0" maxOccurs="1"/>
                  <xs:element name="AantalInstroomMedium" type="PosInt" minOccurs="0" maxOccurs="1"/>
                  <xs:element name="AantalInstroomHoog" type="PosInt" minOccurs="0" maxOccurs="1"/>
                  <xs:element name="AantalInstroomZeerHoog" type="PosInt" minOccurs="0" maxOccurs="1"/>
                  <xs:element name="AantalInstroomHoogst" type="PosInt" minOccurs="0" maxOccurs="1"/>
                  <xs:element name="AantalInstroomNaarUitstroom" type="PosInt" minOccurs="0" maxOccurs="1"/>
                </xs:sequence>
              </xs:complexType>
            </xs:element>
            <xs:element name="Risicosegmentatie">
              <xs:complexType>
                <xs:sequence>
                  <xs:element name="AantalLtV0_51Tijd0_6" type="PosInt"/>
                  <xs:element name="AantalLtV0_51Tijd6_11" type="PosInt"/>
                  <xs:element name="AantalLtV0_51Tijd11_16" type="PosInt"/>
                  <xs:element name="AantalLtV0_51Tijd16" type="PosInt"/>
                  <xs:element name="AantalLtV51_81Tijd0_6" type="PosInt"/>
                  <xs:element name="AantalLtV51_81Tijd6_11" type="PosInt"/>
                  <xs:element name="AantalLtV51_81Tijd11_16" type="PosInt"/>
                  <xs:element name="AantalLtV51_81Tijd16" type="PosInt"/>
                  <xs:element name="AantalLtV81_101Tijd0_6" type="PosInt"/>
                  <xs:element name="AantalLtV81_101Tijd6_11" type="PosInt"/>
                  <xs:element name="AantalLtV81_101Tijd11_16" type="PosInt"/>
                  <xs:element name="AantalLtV81_101Tijd16" type="PosInt"/>
                  <xs:element name="AantalLtV101Tijd0_6" type="PosInt"/>
                  <xs:element name="AantalLtV101Tijd6_11" type="PosInt"/>
                  <xs:element name="AantalLtV101Tijd11_16" type="PosInt"/>
                  <xs:element name="AantalLtV101Tijd16" type="PosInt"/>
                  <xs:element name="LaMLtV0_51Tijd0_6" type="PosInt"/>
                  <xs:element name="LaMLtV0_51Tijd6_11" type="PosInt"/>
                  <xs:element name="LaMLtV0_51Tijd11_16" type="PosInt"/>
                  <xs:element name="LaMLtV0_51Tijd16" type="PosInt"/>
                  <xs:element name="LaMLtV51_81Tijd0_6" type="PosInt"/>
                  <xs:element name="LaMLtV51_81Tijd6_11" type="PosInt"/>
                  <xs:element name="LaMLtV51_81Tijd11_16" type="PosInt"/>
                  <xs:element name="LaMLtV51_81Tijd16" type="PosInt"/>
                  <xs:element name="LaMLtV81_101Tijd0_6" type="PosInt"/>
                  <xs:element name="LaMLtV81_101Tijd6_11" type="PosInt"/>
                  <xs:element name="LaMLtV81_101Tijd11_16" type="PosInt"/>
                  <xs:element name="LaMLtV81_101Tijd16" type="PosInt"/>
                  <xs:element name="LaMLtV101Tijd0_6" type="PosInt"/>
                  <xs:element name="LaMLtV101Tijd6_11" type="PosInt"/>
                  <xs:element name="LaMLtV101Tijd11_16" type="PosInt"/>
                  <xs:element name="LaMLtV101Tijd16" type="PosInt"/>
                </xs:sequence>
              </xs:complexType>
            </xs:element>
          </xs:sequence>
        </xs:complexType>
      </xs:element>
    </xs:schema>
  </Schema>
  <Map ID="1" Name="Rapportage_Map" RootElement="Rapportage" SchemaID="Schema1" ShowImportExportValidationErrors="tru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19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Outlook\Bijlage%20-%20AFM%20Rapportageformat%20v2907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esktop\New%20folder\20191231%20-%20IN%20-%20Uitvraag%20-%20Mu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Algemee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Algemeen"/>
      <sheetName val="1. Risicosegmentatie"/>
      <sheetName val="waardenbereik"/>
      <sheetName val="data"/>
    </sheetNames>
    <sheetDataSet>
      <sheetData sheetId="0"/>
      <sheetData sheetId="1"/>
      <sheetData sheetId="2"/>
      <sheetData sheetId="3"/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D8" connectionId="0">
    <xmlCellPr id="1" xr6:uid="{00000000-0010-0000-0000-000001000000}" uniqueName="Vergunningnummer">
      <xmlPr mapId="1" xpath="/Rapportage/Algemeen/Vergunningnummer" xmlDataType="integer"/>
    </xmlCellPr>
  </singleXmlCell>
  <singleXmlCell id="2" xr6:uid="{00000000-000C-0000-FFFF-FFFF01000000}" r="D9" connectionId="0">
    <xmlCellPr id="1" xr6:uid="{00000000-0010-0000-0100-000001000000}" uniqueName="BegindatumRapportageperiode">
      <xmlPr mapId="1" xpath="/Rapportage/Algemeen/BegindatumRapportageperiode" xmlDataType="string"/>
    </xmlCellPr>
  </singleXmlCell>
  <singleXmlCell id="3" xr6:uid="{00000000-000C-0000-FFFF-FFFF02000000}" r="D10" connectionId="0">
    <xmlCellPr id="1" xr6:uid="{00000000-0010-0000-0200-000001000000}" uniqueName="EinddatumRapportageperiode">
      <xmlPr mapId="1" xpath="/Rapportage/Algemeen/EinddatumRapportageperiode" xmlDataType="string"/>
    </xmlCellPr>
  </singleXmlCell>
  <singleXmlCell id="4" xr6:uid="{00000000-000C-0000-FFFF-FFFF03000000}" r="D14" connectionId="0">
    <xmlCellPr id="1" xr6:uid="{00000000-0010-0000-0300-000001000000}" uniqueName="TotaalAantalKlanten">
      <xmlPr mapId="1" xpath="/Rapportage/Algemeen/TotaalAantalKlanten" xmlDataType="integer"/>
    </xmlCellPr>
  </singleXmlCell>
  <singleXmlCell id="5" xr6:uid="{00000000-000C-0000-FFFF-FFFF04000000}" r="D15" connectionId="0">
    <xmlCellPr id="1" xr6:uid="{00000000-0010-0000-0400-000001000000}" uniqueName="TotaleSchuld">
      <xmlPr mapId="1" xpath="/Rapportage/Algemeen/TotaleSchuld" xmlDataType="integer"/>
    </xmlCellPr>
  </singleXmlCell>
  <singleXmlCell id="6" xr6:uid="{00000000-000C-0000-FFFF-FFFF05000000}" r="D16" connectionId="0">
    <xmlCellPr id="1" xr6:uid="{00000000-0010-0000-0500-000001000000}" uniqueName="TotaalAantalAflossingsvrij">
      <xmlPr mapId="1" xpath="/Rapportage/Algemeen/TotaalAantalAflossingsvrij" xmlDataType="integer"/>
    </xmlCellPr>
  </singleXmlCell>
  <singleXmlCell id="7" xr6:uid="{00000000-000C-0000-FFFF-FFFF06000000}" r="D17" connectionId="0">
    <xmlCellPr id="1" xr6:uid="{00000000-0010-0000-0600-000001000000}" uniqueName="TotaalAantalBeleggingsverzekering">
      <xmlPr mapId="1" xpath="/Rapportage/Algemeen/TotaalAantalBeleggingsverzekering" xmlDataType="integer"/>
    </xmlCellPr>
  </singleXmlCell>
  <singleXmlCell id="8" xr6:uid="{00000000-000C-0000-FFFF-FFFF07000000}" r="D18" connectionId="0">
    <xmlCellPr id="1" xr6:uid="{00000000-0010-0000-0700-000001000000}" uniqueName="TotaalAantalBeleggingsverzekeringBenaderd">
      <xmlPr mapId="1" xpath="/Rapportage/Algemeen/TotaalAantalBeleggingsverzekeringBenaderd" xmlDataType="integer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9" xr6:uid="{00000000-000C-0000-FFFF-FFFF08000000}" r="D7" connectionId="0">
    <xmlCellPr id="1" xr6:uid="{00000000-0010-0000-0800-000001000000}" uniqueName="AantalLtV0_51Tijd0_6">
      <xmlPr mapId="1" xpath="/Rapportage/Risicosegmentatie/AantalLtV0_51Tijd0_6" xmlDataType="integer"/>
    </xmlCellPr>
  </singleXmlCell>
  <singleXmlCell id="10" xr6:uid="{00000000-000C-0000-FFFF-FFFF09000000}" r="D8" connectionId="0">
    <xmlCellPr id="1" xr6:uid="{00000000-0010-0000-0900-000001000000}" uniqueName="AantalLtV0_51Tijd6_11">
      <xmlPr mapId="1" xpath="/Rapportage/Risicosegmentatie/AantalLtV0_51Tijd6_11" xmlDataType="integer"/>
    </xmlCellPr>
  </singleXmlCell>
  <singleXmlCell id="11" xr6:uid="{00000000-000C-0000-FFFF-FFFF0A000000}" r="D9" connectionId="0">
    <xmlCellPr id="1" xr6:uid="{00000000-0010-0000-0A00-000001000000}" uniqueName="AantalLtV0_51Tijd11_16">
      <xmlPr mapId="1" xpath="/Rapportage/Risicosegmentatie/AantalLtV0_51Tijd11_16" xmlDataType="integer"/>
    </xmlCellPr>
  </singleXmlCell>
  <singleXmlCell id="12" xr6:uid="{00000000-000C-0000-FFFF-FFFF0B000000}" r="D10" connectionId="0">
    <xmlCellPr id="1" xr6:uid="{00000000-0010-0000-0B00-000001000000}" uniqueName="AantalLtV0_51Tijd16">
      <xmlPr mapId="1" xpath="/Rapportage/Risicosegmentatie/AantalLtV0_51Tijd16" xmlDataType="integer"/>
    </xmlCellPr>
  </singleXmlCell>
  <singleXmlCell id="13" xr6:uid="{00000000-000C-0000-FFFF-FFFF0C000000}" r="F7" connectionId="0">
    <xmlCellPr id="1" xr6:uid="{00000000-0010-0000-0C00-000001000000}" uniqueName="AantalLtV51_81Tijd0_6">
      <xmlPr mapId="1" xpath="/Rapportage/Risicosegmentatie/AantalLtV51_81Tijd0_6" xmlDataType="integer"/>
    </xmlCellPr>
  </singleXmlCell>
  <singleXmlCell id="14" xr6:uid="{00000000-000C-0000-FFFF-FFFF0D000000}" r="F8" connectionId="0">
    <xmlCellPr id="1" xr6:uid="{00000000-0010-0000-0D00-000001000000}" uniqueName="AantalLtV51_81Tijd6_11">
      <xmlPr mapId="1" xpath="/Rapportage/Risicosegmentatie/AantalLtV51_81Tijd6_11" xmlDataType="integer"/>
    </xmlCellPr>
  </singleXmlCell>
  <singleXmlCell id="15" xr6:uid="{00000000-000C-0000-FFFF-FFFF0E000000}" r="F9" connectionId="0">
    <xmlCellPr id="1" xr6:uid="{00000000-0010-0000-0E00-000001000000}" uniqueName="AantalLtV51_81Tijd11_16">
      <xmlPr mapId="1" xpath="/Rapportage/Risicosegmentatie/AantalLtV51_81Tijd11_16" xmlDataType="integer"/>
    </xmlCellPr>
  </singleXmlCell>
  <singleXmlCell id="16" xr6:uid="{00000000-000C-0000-FFFF-FFFF0F000000}" r="F10" connectionId="0">
    <xmlCellPr id="1" xr6:uid="{00000000-0010-0000-0F00-000001000000}" uniqueName="AantalLtV51_81Tijd16">
      <xmlPr mapId="1" xpath="/Rapportage/Risicosegmentatie/AantalLtV51_81Tijd16" xmlDataType="integer"/>
    </xmlCellPr>
  </singleXmlCell>
  <singleXmlCell id="17" xr6:uid="{00000000-000C-0000-FFFF-FFFF10000000}" r="H7" connectionId="0">
    <xmlCellPr id="1" xr6:uid="{00000000-0010-0000-1000-000001000000}" uniqueName="AantalLtV81_101Tijd0_6">
      <xmlPr mapId="1" xpath="/Rapportage/Risicosegmentatie/AantalLtV81_101Tijd0_6" xmlDataType="integer"/>
    </xmlCellPr>
  </singleXmlCell>
  <singleXmlCell id="18" xr6:uid="{00000000-000C-0000-FFFF-FFFF11000000}" r="H8" connectionId="0">
    <xmlCellPr id="1" xr6:uid="{00000000-0010-0000-1100-000001000000}" uniqueName="AantalLtV81_101Tijd6_11">
      <xmlPr mapId="1" xpath="/Rapportage/Risicosegmentatie/AantalLtV81_101Tijd6_11" xmlDataType="integer"/>
    </xmlCellPr>
  </singleXmlCell>
  <singleXmlCell id="19" xr6:uid="{00000000-000C-0000-FFFF-FFFF12000000}" r="H9" connectionId="0">
    <xmlCellPr id="1" xr6:uid="{00000000-0010-0000-1200-000001000000}" uniqueName="AantalLtV81_101Tijd11_16">
      <xmlPr mapId="1" xpath="/Rapportage/Risicosegmentatie/AantalLtV81_101Tijd11_16" xmlDataType="integer"/>
    </xmlCellPr>
  </singleXmlCell>
  <singleXmlCell id="20" xr6:uid="{00000000-000C-0000-FFFF-FFFF13000000}" r="H10" connectionId="0">
    <xmlCellPr id="1" xr6:uid="{00000000-0010-0000-1300-000001000000}" uniqueName="AantalLtV81_101Tijd16">
      <xmlPr mapId="1" xpath="/Rapportage/Risicosegmentatie/AantalLtV81_101Tijd16" xmlDataType="integer"/>
    </xmlCellPr>
  </singleXmlCell>
  <singleXmlCell id="21" xr6:uid="{00000000-000C-0000-FFFF-FFFF14000000}" r="J7" connectionId="0">
    <xmlCellPr id="1" xr6:uid="{00000000-0010-0000-1400-000001000000}" uniqueName="AantalLtV101Tijd0_6">
      <xmlPr mapId="1" xpath="/Rapportage/Risicosegmentatie/AantalLtV101Tijd0_6" xmlDataType="integer"/>
    </xmlCellPr>
  </singleXmlCell>
  <singleXmlCell id="22" xr6:uid="{00000000-000C-0000-FFFF-FFFF15000000}" r="J8" connectionId="0">
    <xmlCellPr id="1" xr6:uid="{00000000-0010-0000-1500-000001000000}" uniqueName="AantalLtV101Tijd6_11">
      <xmlPr mapId="1" xpath="/Rapportage/Risicosegmentatie/AantalLtV101Tijd6_11" xmlDataType="integer"/>
    </xmlCellPr>
  </singleXmlCell>
  <singleXmlCell id="23" xr6:uid="{00000000-000C-0000-FFFF-FFFF16000000}" r="J9" connectionId="0">
    <xmlCellPr id="1" xr6:uid="{00000000-0010-0000-1600-000001000000}" uniqueName="AantalLtV101Tijd11_16">
      <xmlPr mapId="1" xpath="/Rapportage/Risicosegmentatie/AantalLtV101Tijd11_16" xmlDataType="integer"/>
    </xmlCellPr>
  </singleXmlCell>
  <singleXmlCell id="24" xr6:uid="{00000000-000C-0000-FFFF-FFFF17000000}" r="J10" connectionId="0">
    <xmlCellPr id="1" xr6:uid="{00000000-0010-0000-1700-000001000000}" uniqueName="AantalLtV101Tijd16">
      <xmlPr mapId="1" xpath="/Rapportage/Risicosegmentatie/AantalLtV101Tijd16" xmlDataType="integer"/>
    </xmlCellPr>
  </singleXmlCell>
  <singleXmlCell id="41" xr6:uid="{00000000-000C-0000-FFFF-FFFF18000000}" r="C35" connectionId="0">
    <xmlCellPr id="1" xr6:uid="{00000000-0010-0000-1800-000001000000}" uniqueName="AantalLaagOngewijzigd">
      <xmlPr mapId="1" xpath="/Rapportage/Risicomigratie/AantalLaagOngewijzigd" xmlDataType="integer"/>
    </xmlCellPr>
  </singleXmlCell>
  <singleXmlCell id="42" xr6:uid="{00000000-000C-0000-FFFF-FFFF19000000}" r="D35" connectionId="0">
    <xmlCellPr id="1" xr6:uid="{00000000-0010-0000-1900-000001000000}" uniqueName="AantalLaagNaarMedium">
      <xmlPr mapId="1" xpath="/Rapportage/Risicomigratie/AantalLaagNaarMedium" xmlDataType="integer"/>
    </xmlCellPr>
  </singleXmlCell>
  <singleXmlCell id="43" xr6:uid="{00000000-000C-0000-FFFF-FFFF1A000000}" r="E35" connectionId="0">
    <xmlCellPr id="1" xr6:uid="{00000000-0010-0000-1A00-000001000000}" uniqueName="AantalLaagNaarHoog">
      <xmlPr mapId="1" xpath="/Rapportage/Risicomigratie/AantalLaagNaarHoog" xmlDataType="integer"/>
    </xmlCellPr>
  </singleXmlCell>
  <singleXmlCell id="44" xr6:uid="{00000000-000C-0000-FFFF-FFFF1B000000}" r="F35" connectionId="0">
    <xmlCellPr id="1" xr6:uid="{00000000-0010-0000-1B00-000001000000}" uniqueName="AantalLaagNaarZeerHoog">
      <xmlPr mapId="1" xpath="/Rapportage/Risicomigratie/AantalLaagNaarZeerHoog" xmlDataType="integer"/>
    </xmlCellPr>
  </singleXmlCell>
  <singleXmlCell id="45" xr6:uid="{00000000-000C-0000-FFFF-FFFF1C000000}" r="G35" connectionId="0">
    <xmlCellPr id="1" xr6:uid="{00000000-0010-0000-1C00-000001000000}" uniqueName="AantalLaagNaarHoogst">
      <xmlPr mapId="1" xpath="/Rapportage/Risicomigratie/AantalLaagNaarHoogst" xmlDataType="integer"/>
    </xmlCellPr>
  </singleXmlCell>
  <singleXmlCell id="46" xr6:uid="{00000000-000C-0000-FFFF-FFFF1D000000}" r="H35" connectionId="0">
    <xmlCellPr id="1" xr6:uid="{00000000-0010-0000-1D00-000001000000}" uniqueName="AantalUitstroomLaag">
      <xmlPr mapId="1" xpath="/Rapportage/Risicomigratie/AantalUitstroomLaag" xmlDataType="integer"/>
    </xmlCellPr>
  </singleXmlCell>
  <singleXmlCell id="47" xr6:uid="{00000000-000C-0000-FFFF-FFFF1E000000}" r="C36" connectionId="0">
    <xmlCellPr id="1" xr6:uid="{00000000-0010-0000-1E00-000001000000}" uniqueName="AantalMediumNaarLaag">
      <xmlPr mapId="1" xpath="/Rapportage/Risicomigratie/AantalMediumNaarLaag" xmlDataType="integer"/>
    </xmlCellPr>
  </singleXmlCell>
  <singleXmlCell id="48" xr6:uid="{00000000-000C-0000-FFFF-FFFF1F000000}" r="D36" connectionId="0">
    <xmlCellPr id="1" xr6:uid="{00000000-0010-0000-1F00-000001000000}" uniqueName="AantalMediumOngewijzigd">
      <xmlPr mapId="1" xpath="/Rapportage/Risicomigratie/AantalMediumOngewijzigd" xmlDataType="integer"/>
    </xmlCellPr>
  </singleXmlCell>
  <singleXmlCell id="49" xr6:uid="{00000000-000C-0000-FFFF-FFFF20000000}" r="E36" connectionId="0">
    <xmlCellPr id="1" xr6:uid="{00000000-0010-0000-2000-000001000000}" uniqueName="AantalMediumNaarHoog">
      <xmlPr mapId="1" xpath="/Rapportage/Risicomigratie/AantalMediumNaarHoog" xmlDataType="integer"/>
    </xmlCellPr>
  </singleXmlCell>
  <singleXmlCell id="50" xr6:uid="{00000000-000C-0000-FFFF-FFFF21000000}" r="F36" connectionId="0">
    <xmlCellPr id="1" xr6:uid="{00000000-0010-0000-2100-000001000000}" uniqueName="AantalMediumNaarZeerHoog">
      <xmlPr mapId="1" xpath="/Rapportage/Risicomigratie/AantalMediumNaarZeerHoog" xmlDataType="integer"/>
    </xmlCellPr>
  </singleXmlCell>
  <singleXmlCell id="51" xr6:uid="{00000000-000C-0000-FFFF-FFFF22000000}" r="G36" connectionId="0">
    <xmlCellPr id="1" xr6:uid="{00000000-0010-0000-2200-000001000000}" uniqueName="AantalMediumNaarHoogst">
      <xmlPr mapId="1" xpath="/Rapportage/Risicomigratie/AantalMediumNaarHoogst" xmlDataType="integer"/>
    </xmlCellPr>
  </singleXmlCell>
  <singleXmlCell id="52" xr6:uid="{00000000-000C-0000-FFFF-FFFF23000000}" r="H36" connectionId="0">
    <xmlCellPr id="1" xr6:uid="{00000000-0010-0000-2300-000001000000}" uniqueName="AantalUitstroomMedium">
      <xmlPr mapId="1" xpath="/Rapportage/Risicomigratie/AantalUitstroomMedium" xmlDataType="integer"/>
    </xmlCellPr>
  </singleXmlCell>
  <singleXmlCell id="53" xr6:uid="{00000000-000C-0000-FFFF-FFFF24000000}" r="C37" connectionId="0">
    <xmlCellPr id="1" xr6:uid="{00000000-0010-0000-2400-000001000000}" uniqueName="AantalHoogNaarLaag">
      <xmlPr mapId="1" xpath="/Rapportage/Risicomigratie/AantalHoogNaarLaag" xmlDataType="integer"/>
    </xmlCellPr>
  </singleXmlCell>
  <singleXmlCell id="54" xr6:uid="{00000000-000C-0000-FFFF-FFFF25000000}" r="D37" connectionId="0">
    <xmlCellPr id="1" xr6:uid="{00000000-0010-0000-2500-000001000000}" uniqueName="AantalHoogNaarMedium">
      <xmlPr mapId="1" xpath="/Rapportage/Risicomigratie/AantalHoogNaarMedium" xmlDataType="integer"/>
    </xmlCellPr>
  </singleXmlCell>
  <singleXmlCell id="55" xr6:uid="{00000000-000C-0000-FFFF-FFFF26000000}" r="E37" connectionId="0">
    <xmlCellPr id="1" xr6:uid="{00000000-0010-0000-2600-000001000000}" uniqueName="AantalHoogOngewijzigd">
      <xmlPr mapId="1" xpath="/Rapportage/Risicomigratie/AantalHoogOngewijzigd" xmlDataType="integer"/>
    </xmlCellPr>
  </singleXmlCell>
  <singleXmlCell id="56" xr6:uid="{00000000-000C-0000-FFFF-FFFF27000000}" r="F37" connectionId="0">
    <xmlCellPr id="1" xr6:uid="{00000000-0010-0000-2700-000001000000}" uniqueName="AantalHoogNaarZeerHoog">
      <xmlPr mapId="1" xpath="/Rapportage/Risicomigratie/AantalHoogNaarZeerHoog" xmlDataType="integer"/>
    </xmlCellPr>
  </singleXmlCell>
  <singleXmlCell id="57" xr6:uid="{00000000-000C-0000-FFFF-FFFF28000000}" r="G37" connectionId="0">
    <xmlCellPr id="1" xr6:uid="{00000000-0010-0000-2800-000001000000}" uniqueName="AantalHoogNaarHoogst">
      <xmlPr mapId="1" xpath="/Rapportage/Risicomigratie/AantalHoogNaarHoogst" xmlDataType="integer"/>
    </xmlCellPr>
  </singleXmlCell>
  <singleXmlCell id="58" xr6:uid="{00000000-000C-0000-FFFF-FFFF29000000}" r="H37" connectionId="0">
    <xmlCellPr id="1" xr6:uid="{00000000-0010-0000-2900-000001000000}" uniqueName="AantalUitstroomHoog">
      <xmlPr mapId="1" xpath="/Rapportage/Risicomigratie/AantalUitstroomHoog" xmlDataType="integer"/>
    </xmlCellPr>
  </singleXmlCell>
  <singleXmlCell id="59" xr6:uid="{00000000-000C-0000-FFFF-FFFF2A000000}" r="C38" connectionId="0">
    <xmlCellPr id="1" xr6:uid="{00000000-0010-0000-2A00-000001000000}" uniqueName="AantalZeerHoogNaarLaag">
      <xmlPr mapId="1" xpath="/Rapportage/Risicomigratie/AantalZeerHoogNaarLaag" xmlDataType="integer"/>
    </xmlCellPr>
  </singleXmlCell>
  <singleXmlCell id="60" xr6:uid="{00000000-000C-0000-FFFF-FFFF2B000000}" r="D38" connectionId="0">
    <xmlCellPr id="1" xr6:uid="{00000000-0010-0000-2B00-000001000000}" uniqueName="AantalZeerHoogNaarMedium">
      <xmlPr mapId="1" xpath="/Rapportage/Risicomigratie/AantalZeerHoogNaarMedium" xmlDataType="integer"/>
    </xmlCellPr>
  </singleXmlCell>
  <singleXmlCell id="61" xr6:uid="{00000000-000C-0000-FFFF-FFFF2C000000}" r="E38" connectionId="0">
    <xmlCellPr id="1" xr6:uid="{00000000-0010-0000-2C00-000001000000}" uniqueName="AantalZeerHoogNaarHoog">
      <xmlPr mapId="1" xpath="/Rapportage/Risicomigratie/AantalZeerHoogNaarHoog" xmlDataType="integer"/>
    </xmlCellPr>
  </singleXmlCell>
  <singleXmlCell id="62" xr6:uid="{00000000-000C-0000-FFFF-FFFF2D000000}" r="F38" connectionId="0">
    <xmlCellPr id="1" xr6:uid="{00000000-0010-0000-2D00-000001000000}" uniqueName="AantalZeerHoogOngewijzigd">
      <xmlPr mapId="1" xpath="/Rapportage/Risicomigratie/AantalZeerHoogOngewijzigd" xmlDataType="integer"/>
    </xmlCellPr>
  </singleXmlCell>
  <singleXmlCell id="63" xr6:uid="{00000000-000C-0000-FFFF-FFFF2E000000}" r="G38" connectionId="0">
    <xmlCellPr id="1" xr6:uid="{00000000-0010-0000-2E00-000001000000}" uniqueName="AantalZeerHoogNaarHoogst">
      <xmlPr mapId="1" xpath="/Rapportage/Risicomigratie/AantalZeerHoogNaarHoogst" xmlDataType="integer"/>
    </xmlCellPr>
  </singleXmlCell>
  <singleXmlCell id="64" xr6:uid="{00000000-000C-0000-FFFF-FFFF2F000000}" r="H38" connectionId="0">
    <xmlCellPr id="1" xr6:uid="{00000000-0010-0000-2F00-000001000000}" uniqueName="AantalUitstroomZeerHoog">
      <xmlPr mapId="1" xpath="/Rapportage/Risicomigratie/AantalUitstroomZeerHoog" xmlDataType="integer"/>
    </xmlCellPr>
  </singleXmlCell>
  <singleXmlCell id="65" xr6:uid="{00000000-000C-0000-FFFF-FFFF30000000}" r="C39" connectionId="0">
    <xmlCellPr id="1" xr6:uid="{00000000-0010-0000-3000-000001000000}" uniqueName="AantalHoogstNaarLaag">
      <xmlPr mapId="1" xpath="/Rapportage/Risicomigratie/AantalHoogstNaarLaag" xmlDataType="integer"/>
    </xmlCellPr>
  </singleXmlCell>
  <singleXmlCell id="66" xr6:uid="{00000000-000C-0000-FFFF-FFFF31000000}" r="D39" connectionId="0">
    <xmlCellPr id="1" xr6:uid="{00000000-0010-0000-3100-000001000000}" uniqueName="AantalHoogstNaarMedium">
      <xmlPr mapId="1" xpath="/Rapportage/Risicomigratie/AantalHoogstNaarMedium" xmlDataType="integer"/>
    </xmlCellPr>
  </singleXmlCell>
  <singleXmlCell id="67" xr6:uid="{00000000-000C-0000-FFFF-FFFF32000000}" r="E39" connectionId="0">
    <xmlCellPr id="1" xr6:uid="{00000000-0010-0000-3200-000001000000}" uniqueName="AantalHoogstNaarHoog">
      <xmlPr mapId="1" xpath="/Rapportage/Risicomigratie/AantalHoogstNaarHoog" xmlDataType="integer"/>
    </xmlCellPr>
  </singleXmlCell>
  <singleXmlCell id="68" xr6:uid="{00000000-000C-0000-FFFF-FFFF33000000}" r="F39" connectionId="0">
    <xmlCellPr id="1" xr6:uid="{00000000-0010-0000-3300-000001000000}" uniqueName="AantalHoogstNaarZeerHoog">
      <xmlPr mapId="1" xpath="/Rapportage/Risicomigratie/AantalHoogstNaarZeerHoog" xmlDataType="integer"/>
    </xmlCellPr>
  </singleXmlCell>
  <singleXmlCell id="69" xr6:uid="{00000000-000C-0000-FFFF-FFFF34000000}" r="G39" connectionId="0">
    <xmlCellPr id="1" xr6:uid="{00000000-0010-0000-3400-000001000000}" uniqueName="AantalZeerHoogstOngewijzigd">
      <xmlPr mapId="1" xpath="/Rapportage/Risicomigratie/AantalZeerHoogstOngewijzigd" xmlDataType="integer"/>
    </xmlCellPr>
  </singleXmlCell>
  <singleXmlCell id="70" xr6:uid="{00000000-000C-0000-FFFF-FFFF35000000}" r="H39" connectionId="0">
    <xmlCellPr id="1" xr6:uid="{00000000-0010-0000-3500-000001000000}" uniqueName="AantalUitstroomHoogst">
      <xmlPr mapId="1" xpath="/Rapportage/Risicomigratie/AantalUitstroomHoogst" xmlDataType="integer"/>
    </xmlCellPr>
  </singleXmlCell>
  <singleXmlCell id="71" xr6:uid="{00000000-000C-0000-FFFF-FFFF36000000}" r="C40" connectionId="0">
    <xmlCellPr id="1" xr6:uid="{00000000-0010-0000-3600-000001000000}" uniqueName="AantalInstroomLaag">
      <xmlPr mapId="1" xpath="/Rapportage/Risicomigratie/AantalInstroomLaag" xmlDataType="integer"/>
    </xmlCellPr>
  </singleXmlCell>
  <singleXmlCell id="72" xr6:uid="{00000000-000C-0000-FFFF-FFFF37000000}" r="D40" connectionId="0">
    <xmlCellPr id="1" xr6:uid="{00000000-0010-0000-3700-000001000000}" uniqueName="AantalInstroomMedium">
      <xmlPr mapId="1" xpath="/Rapportage/Risicomigratie/AantalInstroomMedium" xmlDataType="integer"/>
    </xmlCellPr>
  </singleXmlCell>
  <singleXmlCell id="73" xr6:uid="{00000000-000C-0000-FFFF-FFFF38000000}" r="E40" connectionId="0">
    <xmlCellPr id="1" xr6:uid="{00000000-0010-0000-3800-000001000000}" uniqueName="AantalInstroomHoog">
      <xmlPr mapId="1" xpath="/Rapportage/Risicomigratie/AantalInstroomHoog" xmlDataType="integer"/>
    </xmlCellPr>
  </singleXmlCell>
  <singleXmlCell id="74" xr6:uid="{00000000-000C-0000-FFFF-FFFF39000000}" r="F40" connectionId="0">
    <xmlCellPr id="1" xr6:uid="{00000000-0010-0000-3900-000001000000}" uniqueName="AantalInstroomZeerHoog">
      <xmlPr mapId="1" xpath="/Rapportage/Risicomigratie/AantalInstroomZeerHoog" xmlDataType="integer"/>
    </xmlCellPr>
  </singleXmlCell>
  <singleXmlCell id="75" xr6:uid="{00000000-000C-0000-FFFF-FFFF3A000000}" r="G40" connectionId="0">
    <xmlCellPr id="1" xr6:uid="{00000000-0010-0000-3A00-000001000000}" uniqueName="AantalInstroomHoogst">
      <xmlPr mapId="1" xpath="/Rapportage/Risicomigratie/AantalInstroomHoogst" xmlDataType="integer"/>
    </xmlCellPr>
  </singleXmlCell>
  <singleXmlCell id="76" xr6:uid="{00000000-000C-0000-FFFF-FFFF3B000000}" r="H40" connectionId="0">
    <xmlCellPr id="1" xr6:uid="{00000000-0010-0000-3B00-000001000000}" uniqueName="AantalInstroomNaarUitstroom">
      <xmlPr mapId="1" xpath="/Rapportage/Risicomigratie/AantalInstroomNaarUitstroom" xmlDataType="integer"/>
    </xmlCellPr>
  </singleXmlCell>
  <singleXmlCell id="25" xr6:uid="{00000000-000C-0000-FFFF-FFFF3C000000}" r="D20" connectionId="0">
    <xmlCellPr id="1" xr6:uid="{00000000-0010-0000-3C00-000001000000}" uniqueName="LaMLtV0_51Tijd0_6">
      <xmlPr mapId="1" xpath="/Rapportage/Risicosegmentatie/LaMLtV0_51Tijd0_6" xmlDataType="integer"/>
    </xmlCellPr>
  </singleXmlCell>
  <singleXmlCell id="26" xr6:uid="{00000000-000C-0000-FFFF-FFFF3D000000}" r="D21" connectionId="0">
    <xmlCellPr id="1" xr6:uid="{00000000-0010-0000-3D00-000001000000}" uniqueName="LaMLtV0_51Tijd6_11">
      <xmlPr mapId="1" xpath="/Rapportage/Risicosegmentatie/LaMLtV0_51Tijd6_11" xmlDataType="integer"/>
    </xmlCellPr>
  </singleXmlCell>
  <singleXmlCell id="27" xr6:uid="{00000000-000C-0000-FFFF-FFFF3E000000}" r="D22" connectionId="0">
    <xmlCellPr id="1" xr6:uid="{00000000-0010-0000-3E00-000001000000}" uniqueName="LaMLtV0_51Tijd11_16">
      <xmlPr mapId="1" xpath="/Rapportage/Risicosegmentatie/LaMLtV0_51Tijd11_16" xmlDataType="integer"/>
    </xmlCellPr>
  </singleXmlCell>
  <singleXmlCell id="28" xr6:uid="{00000000-000C-0000-FFFF-FFFF3F000000}" r="D23" connectionId="0">
    <xmlCellPr id="1" xr6:uid="{00000000-0010-0000-3F00-000001000000}" uniqueName="LaMLtV0_51Tijd16">
      <xmlPr mapId="1" xpath="/Rapportage/Risicosegmentatie/LaMLtV0_51Tijd16" xmlDataType="integer"/>
    </xmlCellPr>
  </singleXmlCell>
  <singleXmlCell id="29" xr6:uid="{00000000-000C-0000-FFFF-FFFF40000000}" r="F20" connectionId="0">
    <xmlCellPr id="1" xr6:uid="{00000000-0010-0000-4000-000001000000}" uniqueName="LaMLtV51_81Tijd0_6">
      <xmlPr mapId="1" xpath="/Rapportage/Risicosegmentatie/LaMLtV51_81Tijd0_6" xmlDataType="integer"/>
    </xmlCellPr>
  </singleXmlCell>
  <singleXmlCell id="30" xr6:uid="{00000000-000C-0000-FFFF-FFFF41000000}" r="F21" connectionId="0">
    <xmlCellPr id="1" xr6:uid="{00000000-0010-0000-4100-000001000000}" uniqueName="LaMLtV51_81Tijd6_11">
      <xmlPr mapId="1" xpath="/Rapportage/Risicosegmentatie/LaMLtV51_81Tijd6_11" xmlDataType="integer"/>
    </xmlCellPr>
  </singleXmlCell>
  <singleXmlCell id="31" xr6:uid="{00000000-000C-0000-FFFF-FFFF42000000}" r="F22" connectionId="0">
    <xmlCellPr id="1" xr6:uid="{00000000-0010-0000-4200-000001000000}" uniqueName="LaMLtV51_81Tijd11_16">
      <xmlPr mapId="1" xpath="/Rapportage/Risicosegmentatie/LaMLtV51_81Tijd11_16" xmlDataType="integer"/>
    </xmlCellPr>
  </singleXmlCell>
  <singleXmlCell id="32" xr6:uid="{00000000-000C-0000-FFFF-FFFF43000000}" r="F23" connectionId="0">
    <xmlCellPr id="1" xr6:uid="{00000000-0010-0000-4300-000001000000}" uniqueName="LaMLtV51_81Tijd16">
      <xmlPr mapId="1" xpath="/Rapportage/Risicosegmentatie/LaMLtV51_81Tijd16" xmlDataType="integer"/>
    </xmlCellPr>
  </singleXmlCell>
  <singleXmlCell id="33" xr6:uid="{00000000-000C-0000-FFFF-FFFF44000000}" r="H20" connectionId="0">
    <xmlCellPr id="1" xr6:uid="{00000000-0010-0000-4400-000001000000}" uniqueName="LaMLtV81_101Tijd0_6">
      <xmlPr mapId="1" xpath="/Rapportage/Risicosegmentatie/LaMLtV81_101Tijd0_6" xmlDataType="integer"/>
    </xmlCellPr>
  </singleXmlCell>
  <singleXmlCell id="34" xr6:uid="{00000000-000C-0000-FFFF-FFFF45000000}" r="H21" connectionId="0">
    <xmlCellPr id="1" xr6:uid="{00000000-0010-0000-4500-000001000000}" uniqueName="LaMLtV81_101Tijd6_11">
      <xmlPr mapId="1" xpath="/Rapportage/Risicosegmentatie/LaMLtV81_101Tijd6_11" xmlDataType="integer"/>
    </xmlCellPr>
  </singleXmlCell>
  <singleXmlCell id="35" xr6:uid="{00000000-000C-0000-FFFF-FFFF46000000}" r="H22" connectionId="0">
    <xmlCellPr id="1" xr6:uid="{00000000-0010-0000-4600-000001000000}" uniqueName="LaMLtV81_101Tijd11_16">
      <xmlPr mapId="1" xpath="/Rapportage/Risicosegmentatie/LaMLtV81_101Tijd11_16" xmlDataType="integer"/>
    </xmlCellPr>
  </singleXmlCell>
  <singleXmlCell id="36" xr6:uid="{00000000-000C-0000-FFFF-FFFF47000000}" r="H23" connectionId="0">
    <xmlCellPr id="1" xr6:uid="{00000000-0010-0000-4700-000001000000}" uniqueName="LaMLtV81_101Tijd16">
      <xmlPr mapId="1" xpath="/Rapportage/Risicosegmentatie/LaMLtV81_101Tijd16" xmlDataType="integer"/>
    </xmlCellPr>
  </singleXmlCell>
  <singleXmlCell id="37" xr6:uid="{00000000-000C-0000-FFFF-FFFF48000000}" r="J20" connectionId="0">
    <xmlCellPr id="1" xr6:uid="{00000000-0010-0000-4800-000001000000}" uniqueName="LaMLtV101Tijd0_6">
      <xmlPr mapId="1" xpath="/Rapportage/Risicosegmentatie/LaMLtV101Tijd0_6" xmlDataType="integer"/>
    </xmlCellPr>
  </singleXmlCell>
  <singleXmlCell id="38" xr6:uid="{00000000-000C-0000-FFFF-FFFF49000000}" r="J21" connectionId="0">
    <xmlCellPr id="1" xr6:uid="{00000000-0010-0000-4900-000001000000}" uniqueName="LaMLtV101Tijd6_11">
      <xmlPr mapId="1" xpath="/Rapportage/Risicosegmentatie/LaMLtV101Tijd6_11" xmlDataType="integer"/>
    </xmlCellPr>
  </singleXmlCell>
  <singleXmlCell id="39" xr6:uid="{00000000-000C-0000-FFFF-FFFF4A000000}" r="J22" connectionId="0">
    <xmlCellPr id="1" xr6:uid="{00000000-0010-0000-4A00-000001000000}" uniqueName="LaMLtV101Tijd11_16">
      <xmlPr mapId="1" xpath="/Rapportage/Risicosegmentatie/LaMLtV101Tijd11_16" xmlDataType="integer"/>
    </xmlCellPr>
  </singleXmlCell>
  <singleXmlCell id="40" xr6:uid="{00000000-000C-0000-FFFF-FFFF4B000000}" r="J23" connectionId="0">
    <xmlCellPr id="1" xr6:uid="{00000000-0010-0000-4B00-000001000000}" uniqueName="LaMLtV101Tijd16">
      <xmlPr mapId="1" xpath="/Rapportage/Risicosegmentatie/LaMLtV101Tijd16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77" xr6:uid="{00000000-000C-0000-FFFF-FFFF4C000000}" r="F7" connectionId="0">
    <xmlCellPr id="1" xr6:uid="{00000000-0010-0000-4C00-000001000000}" uniqueName="AantalTeBenaderenLaag">
      <xmlPr mapId="1" xpath="/Rapportage/Klantbenadering/AantalTeBenaderenLaag" xmlDataType="integer"/>
    </xmlCellPr>
  </singleXmlCell>
  <singleXmlCell id="78" xr6:uid="{00000000-000C-0000-FFFF-FFFF4D000000}" r="G7" connectionId="0">
    <xmlCellPr id="1" xr6:uid="{00000000-0010-0000-4D00-000001000000}" uniqueName="AantalTeBenaderenMedium">
      <xmlPr mapId="1" xpath="/Rapportage/Klantbenadering/AantalTeBenaderenMedium" xmlDataType="integer"/>
    </xmlCellPr>
  </singleXmlCell>
  <singleXmlCell id="79" xr6:uid="{00000000-000C-0000-FFFF-FFFF4E000000}" r="H7" connectionId="0">
    <xmlCellPr id="1" xr6:uid="{00000000-0010-0000-4E00-000001000000}" uniqueName="AantalTeBenaderenHoog">
      <xmlPr mapId="1" xpath="/Rapportage/Klantbenadering/AantalTeBenaderenHoog" xmlDataType="integer"/>
    </xmlCellPr>
  </singleXmlCell>
  <singleXmlCell id="80" xr6:uid="{00000000-000C-0000-FFFF-FFFF4F000000}" r="I7" connectionId="0">
    <xmlCellPr id="1" xr6:uid="{00000000-0010-0000-4F00-000001000000}" uniqueName="AantalTeBenaderenZeerHoog">
      <xmlPr mapId="1" xpath="/Rapportage/Klantbenadering/AantalTeBenaderenZeerHoog" xmlDataType="integer"/>
    </xmlCellPr>
  </singleXmlCell>
  <singleXmlCell id="81" xr6:uid="{00000000-000C-0000-FFFF-FFFF50000000}" r="J7" connectionId="0">
    <xmlCellPr id="1" xr6:uid="{00000000-0010-0000-5000-000001000000}" uniqueName="AantalTeBenaderenHoogst">
      <xmlPr mapId="1" xpath="/Rapportage/Klantbenadering/AantalTeBenaderenHoogst" xmlDataType="integer"/>
    </xmlCellPr>
  </singleXmlCell>
  <singleXmlCell id="82" xr6:uid="{00000000-000C-0000-FFFF-FFFF51000000}" r="F8" connectionId="0">
    <xmlCellPr id="1" xr6:uid="{00000000-0010-0000-5100-000001000000}" uniqueName="TotaalBenaderdLaag">
      <xmlPr mapId="1" xpath="/Rapportage/Klantbenadering/TotaalBenaderdLaag" xmlDataType="integer"/>
    </xmlCellPr>
  </singleXmlCell>
  <singleXmlCell id="83" xr6:uid="{00000000-000C-0000-FFFF-FFFF52000000}" r="G8" connectionId="0">
    <xmlCellPr id="1" xr6:uid="{00000000-0010-0000-5200-000001000000}" uniqueName="TotaalBenaderdMedium">
      <xmlPr mapId="1" xpath="/Rapportage/Klantbenadering/TotaalBenaderdMedium" xmlDataType="integer"/>
    </xmlCellPr>
  </singleXmlCell>
  <singleXmlCell id="84" xr6:uid="{00000000-000C-0000-FFFF-FFFF53000000}" r="H8" connectionId="0">
    <xmlCellPr id="1" xr6:uid="{00000000-0010-0000-5300-000001000000}" uniqueName="TotaalBenaderdHoog">
      <xmlPr mapId="1" xpath="/Rapportage/Klantbenadering/TotaalBenaderdHoog" xmlDataType="integer"/>
    </xmlCellPr>
  </singleXmlCell>
  <singleXmlCell id="85" xr6:uid="{00000000-000C-0000-FFFF-FFFF54000000}" r="I8" connectionId="0">
    <xmlCellPr id="1" xr6:uid="{00000000-0010-0000-5400-000001000000}" uniqueName="TotaalBenaderdZeerHoog">
      <xmlPr mapId="1" xpath="/Rapportage/Klantbenadering/TotaalBenaderdZeerHoog" xmlDataType="integer"/>
    </xmlCellPr>
  </singleXmlCell>
  <singleXmlCell id="86" xr6:uid="{00000000-000C-0000-FFFF-FFFF55000000}" r="J8" connectionId="0">
    <xmlCellPr id="1" xr6:uid="{00000000-0010-0000-5500-000001000000}" uniqueName="TotaalBenaderdHoogst">
      <xmlPr mapId="1" xpath="/Rapportage/Klantbenadering/TotaalBenaderdHoogst" xmlDataType="integer"/>
    </xmlCellPr>
  </singleXmlCell>
  <singleXmlCell id="87" xr6:uid="{00000000-000C-0000-FFFF-FFFF56000000}" r="F9" connectionId="0">
    <xmlCellPr id="1" xr6:uid="{00000000-0010-0000-5600-000001000000}" uniqueName="TotaalBetaalbaarheidLaag">
      <xmlPr mapId="1" xpath="/Rapportage/Klantbenadering/TotaalBetaalbaarheidLaag" xmlDataType="integer"/>
    </xmlCellPr>
  </singleXmlCell>
  <singleXmlCell id="88" xr6:uid="{00000000-000C-0000-FFFF-FFFF57000000}" r="G9" connectionId="0">
    <xmlCellPr id="1" xr6:uid="{00000000-0010-0000-5700-000001000000}" uniqueName="TotaalBetaalbaarheidMedium">
      <xmlPr mapId="1" xpath="/Rapportage/Klantbenadering/TotaalBetaalbaarheidMedium" xmlDataType="integer"/>
    </xmlCellPr>
  </singleXmlCell>
  <singleXmlCell id="89" xr6:uid="{00000000-000C-0000-FFFF-FFFF58000000}" r="H9" connectionId="0">
    <xmlCellPr id="1" xr6:uid="{00000000-0010-0000-5800-000001000000}" uniqueName="TotaalBetaalbaarheidHoog">
      <xmlPr mapId="1" xpath="/Rapportage/Klantbenadering/TotaalBetaalbaarheidHoog" xmlDataType="integer"/>
    </xmlCellPr>
  </singleXmlCell>
  <singleXmlCell id="90" xr6:uid="{00000000-000C-0000-FFFF-FFFF59000000}" r="I9" connectionId="0">
    <xmlCellPr id="1" xr6:uid="{00000000-0010-0000-5900-000001000000}" uniqueName="TotaalBetaalbaarheidZeerHoog">
      <xmlPr mapId="1" xpath="/Rapportage/Klantbenadering/TotaalBetaalbaarheidZeerHoog" xmlDataType="integer"/>
    </xmlCellPr>
  </singleXmlCell>
  <singleXmlCell id="91" xr6:uid="{00000000-000C-0000-FFFF-FFFF5A000000}" r="J9" connectionId="0">
    <xmlCellPr id="1" xr6:uid="{00000000-0010-0000-5A00-000001000000}" uniqueName="TotaalBetaalbaarheidHoogst">
      <xmlPr mapId="1" xpath="/Rapportage/Klantbenadering/TotaalBetaalbaarheidHoogst" xmlDataType="integer"/>
    </xmlCellPr>
  </singleXmlCell>
  <singleXmlCell id="92" xr6:uid="{00000000-000C-0000-FFFF-FFFF5B000000}" r="F11" connectionId="0">
    <xmlCellPr id="1" xr6:uid="{00000000-0010-0000-5B00-000001000000}" uniqueName="AantalBenaderdInPeriodeLaag">
      <xmlPr mapId="1" xpath="/Rapportage/Klantbenadering/AantalBenaderdInPeriodeLaag" xmlDataType="integer"/>
    </xmlCellPr>
  </singleXmlCell>
  <singleXmlCell id="93" xr6:uid="{00000000-000C-0000-FFFF-FFFF5C000000}" r="G11" connectionId="0">
    <xmlCellPr id="1" xr6:uid="{00000000-0010-0000-5C00-000001000000}" uniqueName="AantalBenaderdInPeriodeMedium">
      <xmlPr mapId="1" xpath="/Rapportage/Klantbenadering/AantalBenaderdInPeriodeMedium" xmlDataType="integer"/>
    </xmlCellPr>
  </singleXmlCell>
  <singleXmlCell id="94" xr6:uid="{00000000-000C-0000-FFFF-FFFF5D000000}" r="H11" connectionId="0">
    <xmlCellPr id="1" xr6:uid="{00000000-0010-0000-5D00-000001000000}" uniqueName="AantalBenaderdInPeriodeHoog">
      <xmlPr mapId="1" xpath="/Rapportage/Klantbenadering/AantalBenaderdInPeriodeHoog" xmlDataType="integer"/>
    </xmlCellPr>
  </singleXmlCell>
  <singleXmlCell id="95" xr6:uid="{00000000-000C-0000-FFFF-FFFF5E000000}" r="I11" connectionId="0">
    <xmlCellPr id="1" xr6:uid="{00000000-0010-0000-5E00-000001000000}" uniqueName="AantalBenaderdInPeriodeZeerHoog">
      <xmlPr mapId="1" xpath="/Rapportage/Klantbenadering/AantalBenaderdInPeriodeZeerHoog" xmlDataType="integer"/>
    </xmlCellPr>
  </singleXmlCell>
  <singleXmlCell id="96" xr6:uid="{00000000-000C-0000-FFFF-FFFF5F000000}" r="J11" connectionId="0">
    <xmlCellPr id="1" xr6:uid="{00000000-0010-0000-5F00-000001000000}" uniqueName="AantalBenaderdInPeriodeHoogst">
      <xmlPr mapId="1" xpath="/Rapportage/Klantbenadering/AantalBenaderdInPeriodeHoogst" xmlDataType="integer"/>
    </xmlCellPr>
  </singleXmlCell>
  <singleXmlCell id="97" xr6:uid="{00000000-000C-0000-FFFF-FFFF60000000}" r="F12" connectionId="0">
    <xmlCellPr id="1" xr6:uid="{00000000-0010-0000-6000-000001000000}" uniqueName="AantalBetaalbaarheidLaagInPeriode">
      <xmlPr mapId="1" xpath="/Rapportage/Klantbenadering/AantalBetaalbaarheidLaagInPeriode" xmlDataType="integer"/>
    </xmlCellPr>
  </singleXmlCell>
  <singleXmlCell id="98" xr6:uid="{00000000-000C-0000-FFFF-FFFF61000000}" r="G12" connectionId="0">
    <xmlCellPr id="1" xr6:uid="{00000000-0010-0000-6100-000001000000}" uniqueName="AantalBetaalbaarheidMediumInPeriode">
      <xmlPr mapId="1" xpath="/Rapportage/Klantbenadering/AantalBetaalbaarheidMediumInPeriode" xmlDataType="integer"/>
    </xmlCellPr>
  </singleXmlCell>
  <singleXmlCell id="99" xr6:uid="{00000000-000C-0000-FFFF-FFFF62000000}" r="H12" connectionId="0">
    <xmlCellPr id="1" xr6:uid="{00000000-0010-0000-6200-000001000000}" uniqueName="AantalBetaalbaarheidHoogInPeriode">
      <xmlPr mapId="1" xpath="/Rapportage/Klantbenadering/AantalBetaalbaarheidHoogInPeriode" xmlDataType="integer"/>
    </xmlCellPr>
  </singleXmlCell>
  <singleXmlCell id="100" xr6:uid="{00000000-000C-0000-FFFF-FFFF63000000}" r="I12" connectionId="0">
    <xmlCellPr id="1" xr6:uid="{00000000-0010-0000-6300-000001000000}" uniqueName="AantalBetaalbaarheidZeerHoogInPeriode">
      <xmlPr mapId="1" xpath="/Rapportage/Klantbenadering/AantalBetaalbaarheidZeerHoogInPeriode" xmlDataType="integer"/>
    </xmlCellPr>
  </singleXmlCell>
  <singleXmlCell id="101" xr6:uid="{00000000-000C-0000-FFFF-FFFF64000000}" r="J12" connectionId="0">
    <xmlCellPr id="1" xr6:uid="{00000000-0010-0000-6400-000001000000}" uniqueName="AantalBetaalbaarheidHoogstInPeriode">
      <xmlPr mapId="1" xpath="/Rapportage/Klantbenadering/AantalBetaalbaarheidHoogstInPeriode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02" xr6:uid="{00000000-000C-0000-FFFF-FFFF65000000}" r="C7" connectionId="0">
    <xmlCellPr id="1" xr6:uid="{00000000-0010-0000-6500-000001000000}" uniqueName="AantalLtV0_51Tijd0_6Getoetst">
      <xmlPr mapId="1" xpath="/Rapportage/Betaalbaarheid/AantalLtV0_51Tijd0_6Getoetst" xmlDataType="integer"/>
    </xmlCellPr>
  </singleXmlCell>
  <singleXmlCell id="103" xr6:uid="{00000000-000C-0000-FFFF-FFFF66000000}" r="E7" connectionId="0">
    <xmlCellPr id="1" xr6:uid="{00000000-0010-0000-6600-000001000000}" uniqueName="AantalLtV0_51Tijd0_6BetaalbaarWendbaar">
      <xmlPr mapId="1" xpath="/Rapportage/Betaalbaarheid/AantalLtV0_51Tijd0_6BetaalbaarWendbaar" xmlDataType="integer"/>
    </xmlCellPr>
  </singleXmlCell>
  <singleXmlCell id="104" xr6:uid="{00000000-000C-0000-FFFF-FFFF67000000}" r="G7" connectionId="0">
    <xmlCellPr id="1" xr6:uid="{00000000-0010-0000-6700-000001000000}" uniqueName="AantalLtV0_51Tijd0_6Betaalbaar">
      <xmlPr mapId="1" xpath="/Rapportage/Betaalbaarheid/AantalLtV0_51Tijd0_6Betaalbaar" xmlDataType="integer"/>
    </xmlCellPr>
  </singleXmlCell>
  <singleXmlCell id="105" xr6:uid="{00000000-000C-0000-FFFF-FFFF68000000}" r="I7" connectionId="0">
    <xmlCellPr id="1" xr6:uid="{00000000-0010-0000-6800-000001000000}" uniqueName="AantalLtV0_51Tijd0_6OnderDruk">
      <xmlPr mapId="1" xpath="/Rapportage/Betaalbaarheid/AantalLtV0_51Tijd0_6OnderDruk" xmlDataType="integer"/>
    </xmlCellPr>
  </singleXmlCell>
  <singleXmlCell id="106" xr6:uid="{00000000-000C-0000-FFFF-FFFF69000000}" r="C8" connectionId="0">
    <xmlCellPr id="1" xr6:uid="{00000000-0010-0000-6900-000001000000}" uniqueName="AantalLtV0_51Tijd6_11Getoetst">
      <xmlPr mapId="1" xpath="/Rapportage/Betaalbaarheid/AantalLtV0_51Tijd6_11Getoetst" xmlDataType="integer"/>
    </xmlCellPr>
  </singleXmlCell>
  <singleXmlCell id="107" xr6:uid="{00000000-000C-0000-FFFF-FFFF6A000000}" r="E8" connectionId="0">
    <xmlCellPr id="1" xr6:uid="{00000000-0010-0000-6A00-000001000000}" uniqueName="AantalLtV0_51Tijd6_11BetaalbaarWendbaar">
      <xmlPr mapId="1" xpath="/Rapportage/Betaalbaarheid/AantalLtV0_51Tijd6_11BetaalbaarWendbaar" xmlDataType="integer"/>
    </xmlCellPr>
  </singleXmlCell>
  <singleXmlCell id="108" xr6:uid="{00000000-000C-0000-FFFF-FFFF6B000000}" r="G8" connectionId="0">
    <xmlCellPr id="1" xr6:uid="{00000000-0010-0000-6B00-000001000000}" uniqueName="AantalLtV0_51Tijd6_11Betaalbaar">
      <xmlPr mapId="1" xpath="/Rapportage/Betaalbaarheid/AantalLtV0_51Tijd6_11Betaalbaar" xmlDataType="integer"/>
    </xmlCellPr>
  </singleXmlCell>
  <singleXmlCell id="109" xr6:uid="{00000000-000C-0000-FFFF-FFFF6C000000}" r="I8" connectionId="0">
    <xmlCellPr id="1" xr6:uid="{00000000-0010-0000-6C00-000001000000}" uniqueName="AantalLtV0_51Tijd6_11OnderDruk">
      <xmlPr mapId="1" xpath="/Rapportage/Betaalbaarheid/AantalLtV0_51Tijd6_11OnderDruk" xmlDataType="integer"/>
    </xmlCellPr>
  </singleXmlCell>
  <singleXmlCell id="110" xr6:uid="{00000000-000C-0000-FFFF-FFFF6D000000}" r="C9" connectionId="0">
    <xmlCellPr id="1" xr6:uid="{00000000-0010-0000-6D00-000001000000}" uniqueName="AantalLtV0_51Tijd11_16Getoetst">
      <xmlPr mapId="1" xpath="/Rapportage/Betaalbaarheid/AantalLtV0_51Tijd11_16Getoetst" xmlDataType="integer"/>
    </xmlCellPr>
  </singleXmlCell>
  <singleXmlCell id="111" xr6:uid="{00000000-000C-0000-FFFF-FFFF6E000000}" r="E9" connectionId="0">
    <xmlCellPr id="1" xr6:uid="{00000000-0010-0000-6E00-000001000000}" uniqueName="AantalLtV0_51Tijd11_16BetaalbaarWendbaar">
      <xmlPr mapId="1" xpath="/Rapportage/Betaalbaarheid/AantalLtV0_51Tijd11_16BetaalbaarWendbaar" xmlDataType="integer"/>
    </xmlCellPr>
  </singleXmlCell>
  <singleXmlCell id="112" xr6:uid="{00000000-000C-0000-FFFF-FFFF6F000000}" r="G9" connectionId="0">
    <xmlCellPr id="1" xr6:uid="{00000000-0010-0000-6F00-000001000000}" uniqueName="AantalLtV0_51Tijd11_16Betaalbaar">
      <xmlPr mapId="1" xpath="/Rapportage/Betaalbaarheid/AantalLtV0_51Tijd11_16Betaalbaar" xmlDataType="integer"/>
    </xmlCellPr>
  </singleXmlCell>
  <singleXmlCell id="113" xr6:uid="{00000000-000C-0000-FFFF-FFFF70000000}" r="I9" connectionId="0">
    <xmlCellPr id="1" xr6:uid="{00000000-0010-0000-7000-000001000000}" uniqueName="AantalLtV0_51Tijd11_16OnderDruk">
      <xmlPr mapId="1" xpath="/Rapportage/Betaalbaarheid/AantalLtV0_51Tijd11_16OnderDruk" xmlDataType="integer"/>
    </xmlCellPr>
  </singleXmlCell>
  <singleXmlCell id="114" xr6:uid="{00000000-000C-0000-FFFF-FFFF71000000}" r="C10" connectionId="0">
    <xmlCellPr id="1" xr6:uid="{00000000-0010-0000-7100-000001000000}" uniqueName="AantalLtV0_51Tijd16Getoetst">
      <xmlPr mapId="1" xpath="/Rapportage/Betaalbaarheid/AantalLtV0_51Tijd16Getoetst" xmlDataType="integer"/>
    </xmlCellPr>
  </singleXmlCell>
  <singleXmlCell id="115" xr6:uid="{00000000-000C-0000-FFFF-FFFF72000000}" r="E10" connectionId="0">
    <xmlCellPr id="1" xr6:uid="{00000000-0010-0000-7200-000001000000}" uniqueName="AantalLtV0_51Tijd16BetaalbaarWendbaar">
      <xmlPr mapId="1" xpath="/Rapportage/Betaalbaarheid/AantalLtV0_51Tijd16BetaalbaarWendbaar" xmlDataType="integer"/>
    </xmlCellPr>
  </singleXmlCell>
  <singleXmlCell id="116" xr6:uid="{00000000-000C-0000-FFFF-FFFF73000000}" r="G10" connectionId="0">
    <xmlCellPr id="1" xr6:uid="{00000000-0010-0000-7300-000001000000}" uniqueName="AantalLtV0_51Tijd16Betaalbaar">
      <xmlPr mapId="1" xpath="/Rapportage/Betaalbaarheid/AantalLtV0_51Tijd16Betaalbaar" xmlDataType="integer"/>
    </xmlCellPr>
  </singleXmlCell>
  <singleXmlCell id="117" xr6:uid="{00000000-000C-0000-FFFF-FFFF74000000}" r="I10" connectionId="0">
    <xmlCellPr id="1" xr6:uid="{00000000-0010-0000-7400-000001000000}" uniqueName="AantalLtV0_51Tijd16OnderDruk">
      <xmlPr mapId="1" xpath="/Rapportage/Betaalbaarheid/AantalLtV0_51Tijd16OnderDruk" xmlDataType="integer"/>
    </xmlCellPr>
  </singleXmlCell>
  <singleXmlCell id="118" xr6:uid="{00000000-000C-0000-FFFF-FFFF75000000}" r="C11" connectionId="0">
    <xmlCellPr id="1" xr6:uid="{00000000-0010-0000-7500-000001000000}" uniqueName="AantalLtV51_81Tijd11_16Getoetst">
      <xmlPr mapId="1" xpath="/Rapportage/Betaalbaarheid/AantalLtV51_81Tijd11_16Getoetst" xmlDataType="integer"/>
    </xmlCellPr>
  </singleXmlCell>
  <singleXmlCell id="119" xr6:uid="{00000000-000C-0000-FFFF-FFFF76000000}" r="E11" connectionId="0">
    <xmlCellPr id="1" xr6:uid="{00000000-0010-0000-7600-000001000000}" uniqueName="AantalLtV51_81Tijd11_16BetaalbaarWendbaar">
      <xmlPr mapId="1" xpath="/Rapportage/Betaalbaarheid/AantalLtV51_81Tijd11_16BetaalbaarWendbaar" xmlDataType="integer"/>
    </xmlCellPr>
  </singleXmlCell>
  <singleXmlCell id="120" xr6:uid="{00000000-000C-0000-FFFF-FFFF77000000}" r="G11" connectionId="0">
    <xmlCellPr id="1" xr6:uid="{00000000-0010-0000-7700-000001000000}" uniqueName="AantalLtV51_81Tijd11_16Betaalbaar">
      <xmlPr mapId="1" xpath="/Rapportage/Betaalbaarheid/AantalLtV51_81Tijd11_16Betaalbaar" xmlDataType="integer"/>
    </xmlCellPr>
  </singleXmlCell>
  <singleXmlCell id="121" xr6:uid="{00000000-000C-0000-FFFF-FFFF78000000}" r="I11" connectionId="0">
    <xmlCellPr id="1" xr6:uid="{00000000-0010-0000-7800-000001000000}" uniqueName="AantalLtV51_81Tijd11_16OnderDruk">
      <xmlPr mapId="1" xpath="/Rapportage/Betaalbaarheid/AantalLtV51_81Tijd11_16OnderDruk" xmlDataType="integer"/>
    </xmlCellPr>
  </singleXmlCell>
  <singleXmlCell id="122" xr6:uid="{00000000-000C-0000-FFFF-FFFF79000000}" r="C12" connectionId="0">
    <xmlCellPr id="1" xr6:uid="{00000000-0010-0000-7900-000001000000}" uniqueName="AantalLtV51_81Tijd16Getoetst">
      <xmlPr mapId="1" xpath="/Rapportage/Betaalbaarheid/AantalLtV51_81Tijd16Getoetst" xmlDataType="integer"/>
    </xmlCellPr>
  </singleXmlCell>
  <singleXmlCell id="123" xr6:uid="{00000000-000C-0000-FFFF-FFFF7A000000}" r="E12" connectionId="0">
    <xmlCellPr id="1" xr6:uid="{00000000-0010-0000-7A00-000001000000}" uniqueName="AantalLtV51_81Tijd16BetaalbaarWendbaar">
      <xmlPr mapId="1" xpath="/Rapportage/Betaalbaarheid/AantalLtV51_81Tijd16BetaalbaarWendbaar" xmlDataType="integer"/>
    </xmlCellPr>
  </singleXmlCell>
  <singleXmlCell id="124" xr6:uid="{00000000-000C-0000-FFFF-FFFF7B000000}" r="G12" connectionId="0">
    <xmlCellPr id="1" xr6:uid="{00000000-0010-0000-7B00-000001000000}" uniqueName="AantalLtV51_81Tijd16Betaalbaar">
      <xmlPr mapId="1" xpath="/Rapportage/Betaalbaarheid/AantalLtV51_81Tijd16Betaalbaar" xmlDataType="integer"/>
    </xmlCellPr>
  </singleXmlCell>
  <singleXmlCell id="125" xr6:uid="{00000000-000C-0000-FFFF-FFFF7C000000}" r="I12" connectionId="0">
    <xmlCellPr id="1" xr6:uid="{00000000-0010-0000-7C00-000001000000}" uniqueName="AantalLtV51_81Tijd16OnderDruk">
      <xmlPr mapId="1" xpath="/Rapportage/Betaalbaarheid/AantalLtV51_81Tijd16OnderDruk" xmlDataType="integer"/>
    </xmlCellPr>
  </singleXmlCell>
  <singleXmlCell id="126" xr6:uid="{00000000-000C-0000-FFFF-FFFF7D000000}" r="C13" connectionId="0">
    <xmlCellPr id="1" xr6:uid="{00000000-0010-0000-7D00-000001000000}" uniqueName="AantalLtV51_81Tijd6_11Getoetst">
      <xmlPr mapId="1" xpath="/Rapportage/Betaalbaarheid/AantalLtV51_81Tijd6_11Getoetst" xmlDataType="integer"/>
    </xmlCellPr>
  </singleXmlCell>
  <singleXmlCell id="127" xr6:uid="{00000000-000C-0000-FFFF-FFFF7E000000}" r="E13" connectionId="0">
    <xmlCellPr id="1" xr6:uid="{00000000-0010-0000-7E00-000001000000}" uniqueName="AantalLtV51_81Tijd6_11BetaalbaarWendbaar">
      <xmlPr mapId="1" xpath="/Rapportage/Betaalbaarheid/AantalLtV51_81Tijd6_11BetaalbaarWendbaar" xmlDataType="integer"/>
    </xmlCellPr>
  </singleXmlCell>
  <singleXmlCell id="128" xr6:uid="{00000000-000C-0000-FFFF-FFFF7F000000}" r="G13" connectionId="0">
    <xmlCellPr id="1" xr6:uid="{00000000-0010-0000-7F00-000001000000}" uniqueName="AantalLtV51_81Tijd6_11Betaalbaar">
      <xmlPr mapId="1" xpath="/Rapportage/Betaalbaarheid/AantalLtV51_81Tijd6_11Betaalbaar" xmlDataType="integer"/>
    </xmlCellPr>
  </singleXmlCell>
  <singleXmlCell id="129" xr6:uid="{00000000-000C-0000-FFFF-FFFF80000000}" r="I13" connectionId="0">
    <xmlCellPr id="1" xr6:uid="{00000000-0010-0000-8000-000001000000}" uniqueName="AantalLtV51_81Tijd6_11OnderDruk">
      <xmlPr mapId="1" xpath="/Rapportage/Betaalbaarheid/AantalLtV51_81Tijd6_11OnderDruk" xmlDataType="integer"/>
    </xmlCellPr>
  </singleXmlCell>
  <singleXmlCell id="130" xr6:uid="{00000000-000C-0000-FFFF-FFFF81000000}" r="C14" connectionId="0">
    <xmlCellPr id="1" xr6:uid="{00000000-0010-0000-8100-000001000000}" uniqueName="AantalLtV81_101Tijd11_16Getoetst">
      <xmlPr mapId="1" xpath="/Rapportage/Betaalbaarheid/AantalLtV81_101Tijd11_16Getoetst" xmlDataType="integer"/>
    </xmlCellPr>
  </singleXmlCell>
  <singleXmlCell id="131" xr6:uid="{00000000-000C-0000-FFFF-FFFF82000000}" r="E14" connectionId="0">
    <xmlCellPr id="1" xr6:uid="{00000000-0010-0000-8200-000001000000}" uniqueName="AantalLtV81_101Tijd11_16BetaalbaarWendbaar">
      <xmlPr mapId="1" xpath="/Rapportage/Betaalbaarheid/AantalLtV81_101Tijd11_16BetaalbaarWendbaar" xmlDataType="integer"/>
    </xmlCellPr>
  </singleXmlCell>
  <singleXmlCell id="132" xr6:uid="{00000000-000C-0000-FFFF-FFFF83000000}" r="G14" connectionId="0">
    <xmlCellPr id="1" xr6:uid="{00000000-0010-0000-8300-000001000000}" uniqueName="AantalLtV81_101Tijd11_16Betaalbaar">
      <xmlPr mapId="1" xpath="/Rapportage/Betaalbaarheid/AantalLtV81_101Tijd11_16Betaalbaar" xmlDataType="integer"/>
    </xmlCellPr>
  </singleXmlCell>
  <singleXmlCell id="133" xr6:uid="{00000000-000C-0000-FFFF-FFFF84000000}" r="I14" connectionId="0">
    <xmlCellPr id="1" xr6:uid="{00000000-0010-0000-8400-000001000000}" uniqueName="AantalLtV81_101Tijd11_16OnderDruk">
      <xmlPr mapId="1" xpath="/Rapportage/Betaalbaarheid/AantalLtV81_101Tijd11_16OnderDruk" xmlDataType="integer"/>
    </xmlCellPr>
  </singleXmlCell>
  <singleXmlCell id="134" xr6:uid="{00000000-000C-0000-FFFF-FFFF85000000}" r="C15" connectionId="0">
    <xmlCellPr id="1" xr6:uid="{00000000-0010-0000-8500-000001000000}" uniqueName="AantalLtV81_101Tijd16Getoetst">
      <xmlPr mapId="1" xpath="/Rapportage/Betaalbaarheid/AantalLtV81_101Tijd16Getoetst" xmlDataType="integer"/>
    </xmlCellPr>
  </singleXmlCell>
  <singleXmlCell id="135" xr6:uid="{00000000-000C-0000-FFFF-FFFF86000000}" r="E15" connectionId="0">
    <xmlCellPr id="1" xr6:uid="{00000000-0010-0000-8600-000001000000}" uniqueName="AantalLtV81_101Tijd16BetaalbaarWendbaar">
      <xmlPr mapId="1" xpath="/Rapportage/Betaalbaarheid/AantalLtV81_101Tijd16BetaalbaarWendbaar" xmlDataType="integer"/>
    </xmlCellPr>
  </singleXmlCell>
  <singleXmlCell id="136" xr6:uid="{00000000-000C-0000-FFFF-FFFF87000000}" r="G15" connectionId="0">
    <xmlCellPr id="1" xr6:uid="{00000000-0010-0000-8700-000001000000}" uniqueName="AantalLtV81_101Tijd16Betaalbaar">
      <xmlPr mapId="1" xpath="/Rapportage/Betaalbaarheid/AantalLtV81_101Tijd16Betaalbaar" xmlDataType="integer"/>
    </xmlCellPr>
  </singleXmlCell>
  <singleXmlCell id="137" xr6:uid="{00000000-000C-0000-FFFF-FFFF88000000}" r="I15" connectionId="0">
    <xmlCellPr id="1" xr6:uid="{00000000-0010-0000-8800-000001000000}" uniqueName="AantalLtV81_101Tijd16OnderDruk">
      <xmlPr mapId="1" xpath="/Rapportage/Betaalbaarheid/AantalLtV81_101Tijd16OnderDruk" xmlDataType="integer"/>
    </xmlCellPr>
  </singleXmlCell>
  <singleXmlCell id="138" xr6:uid="{00000000-000C-0000-FFFF-FFFF89000000}" r="C16" connectionId="0">
    <xmlCellPr id="1" xr6:uid="{00000000-0010-0000-8900-000001000000}" uniqueName="AantalLtV51_81Tijd0_6Getoetst">
      <xmlPr mapId="1" xpath="/Rapportage/Betaalbaarheid/AantalLtV51_81Tijd0_6Getoetst" xmlDataType="integer"/>
    </xmlCellPr>
  </singleXmlCell>
  <singleXmlCell id="139" xr6:uid="{00000000-000C-0000-FFFF-FFFF8A000000}" r="E16" connectionId="0">
    <xmlCellPr id="1" xr6:uid="{00000000-0010-0000-8A00-000001000000}" uniqueName="AantalLtV51_81Tijd0_6BetaalbaarWendbaar">
      <xmlPr mapId="1" xpath="/Rapportage/Betaalbaarheid/AantalLtV51_81Tijd0_6BetaalbaarWendbaar" xmlDataType="integer"/>
    </xmlCellPr>
  </singleXmlCell>
  <singleXmlCell id="140" xr6:uid="{00000000-000C-0000-FFFF-FFFF8B000000}" r="G16" connectionId="0">
    <xmlCellPr id="1" xr6:uid="{00000000-0010-0000-8B00-000001000000}" uniqueName="AantalLtV51_81Tijd0_6Betaalbaar">
      <xmlPr mapId="1" xpath="/Rapportage/Betaalbaarheid/AantalLtV51_81Tijd0_6Betaalbaar" xmlDataType="integer"/>
    </xmlCellPr>
  </singleXmlCell>
  <singleXmlCell id="141" xr6:uid="{00000000-000C-0000-FFFF-FFFF8C000000}" r="I16" connectionId="0">
    <xmlCellPr id="1" xr6:uid="{00000000-0010-0000-8C00-000001000000}" uniqueName="AantalLtV51_81Tijd0_6OnderDruk">
      <xmlPr mapId="1" xpath="/Rapportage/Betaalbaarheid/AantalLtV51_81Tijd0_6OnderDruk" xmlDataType="integer"/>
    </xmlCellPr>
  </singleXmlCell>
  <singleXmlCell id="142" xr6:uid="{00000000-000C-0000-FFFF-FFFF8D000000}" r="C17" connectionId="0">
    <xmlCellPr id="1" xr6:uid="{00000000-0010-0000-8D00-000001000000}" uniqueName="AantalLtV81_101Tijd6_11Getoetst">
      <xmlPr mapId="1" xpath="/Rapportage/Betaalbaarheid/AantalLtV81_101Tijd6_11Getoetst" xmlDataType="integer"/>
    </xmlCellPr>
  </singleXmlCell>
  <singleXmlCell id="143" xr6:uid="{00000000-000C-0000-FFFF-FFFF8E000000}" r="E17" connectionId="0">
    <xmlCellPr id="1" xr6:uid="{00000000-0010-0000-8E00-000001000000}" uniqueName="AantalLtV81_101Tijd6_11BetaalbaarWendbaar">
      <xmlPr mapId="1" xpath="/Rapportage/Betaalbaarheid/AantalLtV81_101Tijd6_11BetaalbaarWendbaar" xmlDataType="integer"/>
    </xmlCellPr>
  </singleXmlCell>
  <singleXmlCell id="144" xr6:uid="{00000000-000C-0000-FFFF-FFFF8F000000}" r="G17" connectionId="0">
    <xmlCellPr id="1" xr6:uid="{00000000-0010-0000-8F00-000001000000}" uniqueName="AantalLtV81_101Tijd6_11Betaalbaar">
      <xmlPr mapId="1" xpath="/Rapportage/Betaalbaarheid/AantalLtV81_101Tijd6_11Betaalbaar" xmlDataType="integer"/>
    </xmlCellPr>
  </singleXmlCell>
  <singleXmlCell id="145" xr6:uid="{00000000-000C-0000-FFFF-FFFF90000000}" r="I17" connectionId="0">
    <xmlCellPr id="1" xr6:uid="{00000000-0010-0000-9000-000001000000}" uniqueName="AantalLtV81_101Tijd6_11OnderDruk">
      <xmlPr mapId="1" xpath="/Rapportage/Betaalbaarheid/AantalLtV81_101Tijd6_11OnderDruk" xmlDataType="integer"/>
    </xmlCellPr>
  </singleXmlCell>
  <singleXmlCell id="146" xr6:uid="{00000000-000C-0000-FFFF-FFFF91000000}" r="C18" connectionId="0">
    <xmlCellPr id="1" xr6:uid="{00000000-0010-0000-9100-000001000000}" uniqueName="AantalLtV81_101Tijd0_6Getoetst">
      <xmlPr mapId="1" xpath="/Rapportage/Betaalbaarheid/AantalLtV81_101Tijd0_6Getoetst" xmlDataType="integer"/>
    </xmlCellPr>
  </singleXmlCell>
  <singleXmlCell id="147" xr6:uid="{00000000-000C-0000-FFFF-FFFF92000000}" r="E18" connectionId="0">
    <xmlCellPr id="1" xr6:uid="{00000000-0010-0000-9200-000001000000}" uniqueName="AantalLtV81_101Tijd0_6BetaalbaarWendbaar">
      <xmlPr mapId="1" xpath="/Rapportage/Betaalbaarheid/AantalLtV81_101Tijd0_6BetaalbaarWendbaar" xmlDataType="integer"/>
    </xmlCellPr>
  </singleXmlCell>
  <singleXmlCell id="148" xr6:uid="{00000000-000C-0000-FFFF-FFFF93000000}" r="G18" connectionId="0">
    <xmlCellPr id="1" xr6:uid="{00000000-0010-0000-9300-000001000000}" uniqueName="AantalLtV81_101Tijd0_6Betaalbaar">
      <xmlPr mapId="1" xpath="/Rapportage/Betaalbaarheid/AantalLtV81_101Tijd0_6Betaalbaar" xmlDataType="integer"/>
    </xmlCellPr>
  </singleXmlCell>
  <singleXmlCell id="149" xr6:uid="{00000000-000C-0000-FFFF-FFFF94000000}" r="I18" connectionId="0">
    <xmlCellPr id="1" xr6:uid="{00000000-0010-0000-9400-000001000000}" uniqueName="AantalLtV81_101Tijd0_6OnderDruk">
      <xmlPr mapId="1" xpath="/Rapportage/Betaalbaarheid/AantalLtV81_101Tijd0_6OnderDruk" xmlDataType="integer"/>
    </xmlCellPr>
  </singleXmlCell>
  <singleXmlCell id="150" xr6:uid="{00000000-000C-0000-FFFF-FFFF95000000}" r="C19" connectionId="0">
    <xmlCellPr id="1" xr6:uid="{00000000-0010-0000-9500-000001000000}" uniqueName="AantalLtV101Tijd0_6Getoetst">
      <xmlPr mapId="1" xpath="/Rapportage/Betaalbaarheid/AantalLtV101Tijd0_6Getoetst" xmlDataType="integer"/>
    </xmlCellPr>
  </singleXmlCell>
  <singleXmlCell id="151" xr6:uid="{00000000-000C-0000-FFFF-FFFF96000000}" r="E19" connectionId="0">
    <xmlCellPr id="1" xr6:uid="{00000000-0010-0000-9600-000001000000}" uniqueName="AantalLtV101Tijd0_6BetaalbaarWendbaar">
      <xmlPr mapId="1" xpath="/Rapportage/Betaalbaarheid/AantalLtV101Tijd0_6BetaalbaarWendbaar" xmlDataType="integer"/>
    </xmlCellPr>
  </singleXmlCell>
  <singleXmlCell id="152" xr6:uid="{00000000-000C-0000-FFFF-FFFF97000000}" r="G19" connectionId="0">
    <xmlCellPr id="1" xr6:uid="{00000000-0010-0000-9700-000001000000}" uniqueName="AantalLtV101Tijd0_6Betaalbaar">
      <xmlPr mapId="1" xpath="/Rapportage/Betaalbaarheid/AantalLtV101Tijd0_6Betaalbaar" xmlDataType="integer"/>
    </xmlCellPr>
  </singleXmlCell>
  <singleXmlCell id="153" xr6:uid="{00000000-000C-0000-FFFF-FFFF98000000}" r="I19" connectionId="0">
    <xmlCellPr id="1" xr6:uid="{00000000-0010-0000-9800-000001000000}" uniqueName="AantalLtV101Tijd0_6OnderDruk">
      <xmlPr mapId="1" xpath="/Rapportage/Betaalbaarheid/AantalLtV101Tijd0_6OnderDruk" xmlDataType="integer"/>
    </xmlCellPr>
  </singleXmlCell>
  <singleXmlCell id="154" xr6:uid="{00000000-000C-0000-FFFF-FFFF99000000}" r="C20" connectionId="0">
    <xmlCellPr id="1" xr6:uid="{00000000-0010-0000-9900-000001000000}" uniqueName="AantalLtV101Tijd6_11Getoetst">
      <xmlPr mapId="1" xpath="/Rapportage/Betaalbaarheid/AantalLtV101Tijd6_11Getoetst" xmlDataType="integer"/>
    </xmlCellPr>
  </singleXmlCell>
  <singleXmlCell id="155" xr6:uid="{00000000-000C-0000-FFFF-FFFF9A000000}" r="E20" connectionId="0">
    <xmlCellPr id="1" xr6:uid="{00000000-0010-0000-9A00-000001000000}" uniqueName="AantalLtV101Tijd6_11BetaalbaarWendbaar">
      <xmlPr mapId="1" xpath="/Rapportage/Betaalbaarheid/AantalLtV101Tijd6_11BetaalbaarWendbaar" xmlDataType="integer"/>
    </xmlCellPr>
  </singleXmlCell>
  <singleXmlCell id="156" xr6:uid="{00000000-000C-0000-FFFF-FFFF9B000000}" r="G20" connectionId="0">
    <xmlCellPr id="1" xr6:uid="{00000000-0010-0000-9B00-000001000000}" uniqueName="AantalLtV101Tijd6_11Betaalbaar">
      <xmlPr mapId="1" xpath="/Rapportage/Betaalbaarheid/AantalLtV101Tijd6_11Betaalbaar" xmlDataType="integer"/>
    </xmlCellPr>
  </singleXmlCell>
  <singleXmlCell id="157" xr6:uid="{00000000-000C-0000-FFFF-FFFF9C000000}" r="I20" connectionId="0">
    <xmlCellPr id="1" xr6:uid="{00000000-0010-0000-9C00-000001000000}" uniqueName="AantalLtV101Tijd6_11OnderDruk">
      <xmlPr mapId="1" xpath="/Rapportage/Betaalbaarheid/AantalLtV101Tijd6_11OnderDruk" xmlDataType="integer"/>
    </xmlCellPr>
  </singleXmlCell>
  <singleXmlCell id="158" xr6:uid="{00000000-000C-0000-FFFF-FFFF9D000000}" r="C21" connectionId="0">
    <xmlCellPr id="1" xr6:uid="{00000000-0010-0000-9D00-000001000000}" uniqueName="AantalLtV101Tijd11_16Getoetst">
      <xmlPr mapId="1" xpath="/Rapportage/Betaalbaarheid/AantalLtV101Tijd11_16Getoetst" xmlDataType="integer"/>
    </xmlCellPr>
  </singleXmlCell>
  <singleXmlCell id="159" xr6:uid="{00000000-000C-0000-FFFF-FFFF9E000000}" r="E21" connectionId="0">
    <xmlCellPr id="1" xr6:uid="{00000000-0010-0000-9E00-000001000000}" uniqueName="AantalLtV101Tijd11_16BetaalbaarWendbaar">
      <xmlPr mapId="1" xpath="/Rapportage/Betaalbaarheid/AantalLtV101Tijd11_16BetaalbaarWendbaar" xmlDataType="integer"/>
    </xmlCellPr>
  </singleXmlCell>
  <singleXmlCell id="160" xr6:uid="{00000000-000C-0000-FFFF-FFFF9F000000}" r="G21" connectionId="0">
    <xmlCellPr id="1" xr6:uid="{00000000-0010-0000-9F00-000001000000}" uniqueName="AantalLtV101Tijd11_16Betaalbaar">
      <xmlPr mapId="1" xpath="/Rapportage/Betaalbaarheid/AantalLtV101Tijd11_16Betaalbaar" xmlDataType="integer"/>
    </xmlCellPr>
  </singleXmlCell>
  <singleXmlCell id="161" xr6:uid="{00000000-000C-0000-FFFF-FFFFA0000000}" r="I21" connectionId="0">
    <xmlCellPr id="1" xr6:uid="{00000000-0010-0000-A000-000001000000}" uniqueName="AantalLtV101Tijd11_16OnderDruk">
      <xmlPr mapId="1" xpath="/Rapportage/Betaalbaarheid/AantalLtV101Tijd11_16OnderDruk" xmlDataType="integer"/>
    </xmlCellPr>
  </singleXmlCell>
  <singleXmlCell id="162" xr6:uid="{00000000-000C-0000-FFFF-FFFFA1000000}" r="C22" connectionId="0">
    <xmlCellPr id="1" xr6:uid="{00000000-0010-0000-A100-000001000000}" uniqueName="AantalLtV101Tijd16Getoetst">
      <xmlPr mapId="1" xpath="/Rapportage/Betaalbaarheid/AantalLtV101Tijd16Getoetst" xmlDataType="integer"/>
    </xmlCellPr>
  </singleXmlCell>
  <singleXmlCell id="163" xr6:uid="{00000000-000C-0000-FFFF-FFFFA2000000}" r="E22" connectionId="0">
    <xmlCellPr id="1" xr6:uid="{00000000-0010-0000-A200-000001000000}" uniqueName="AantalLtV101Tijd16BetaalbaarWendbaar">
      <xmlPr mapId="1" xpath="/Rapportage/Betaalbaarheid/AantalLtV101Tijd16BetaalbaarWendbaar" xmlDataType="integer"/>
    </xmlCellPr>
  </singleXmlCell>
  <singleXmlCell id="164" xr6:uid="{00000000-000C-0000-FFFF-FFFFA3000000}" r="G22" connectionId="0">
    <xmlCellPr id="1" xr6:uid="{00000000-0010-0000-A300-000001000000}" uniqueName="AantalLtV101Tijd16Betaalbaar">
      <xmlPr mapId="1" xpath="/Rapportage/Betaalbaarheid/AantalLtV101Tijd16Betaalbaar" xmlDataType="integer"/>
    </xmlCellPr>
  </singleXmlCell>
  <singleXmlCell id="165" xr6:uid="{00000000-000C-0000-FFFF-FFFFA4000000}" r="I22" connectionId="0">
    <xmlCellPr id="1" xr6:uid="{00000000-0010-0000-A400-000001000000}" uniqueName="AantalLtV101Tijd16OnderDruk">
      <xmlPr mapId="1" xpath="/Rapportage/Betaalbaarheid/AantalLtV101Tijd16OnderDruk" xmlDataType="integer"/>
    </xmlCellPr>
  </singleXmlCell>
  <singleXmlCell id="166" xr6:uid="{00000000-000C-0000-FFFF-FFFFA5000000}" r="C34" connectionId="0">
    <xmlCellPr id="1" xr6:uid="{00000000-0010-0000-A500-000001000000}" uniqueName="AantalBetaalbaarWendbaarExtraAflos">
      <xmlPr mapId="1" xpath="/Rapportage/Betaalbaarheidsactie/AantalBetaalbaarWendbaarExtraAflos" xmlDataType="integer"/>
    </xmlCellPr>
  </singleXmlCell>
  <singleXmlCell id="167" xr6:uid="{00000000-000C-0000-FFFF-FFFFA6000000}" r="E34" connectionId="0">
    <xmlCellPr id="1" xr6:uid="{00000000-0010-0000-A600-000001000000}" uniqueName="AantalBetaalbaarWendbaarPeriodiekeAflos">
      <xmlPr mapId="1" xpath="/Rapportage/Betaalbaarheidsactie/AantalBetaalbaarWendbaarPeriodiekeAflos" xmlDataType="integer"/>
    </xmlCellPr>
  </singleXmlCell>
  <singleXmlCell id="168" xr6:uid="{00000000-000C-0000-FFFF-FFFFA7000000}" r="G34" connectionId="0">
    <xmlCellPr id="1" xr6:uid="{00000000-0010-0000-A700-000001000000}" uniqueName="AantalBetaalbaarWendbaarOmzetting">
      <xmlPr mapId="1" xpath="/Rapportage/Betaalbaarheidsactie/AantalBetaalbaarWendbaarOmzetting" xmlDataType="integer"/>
    </xmlCellPr>
  </singleXmlCell>
  <singleXmlCell id="169" xr6:uid="{00000000-000C-0000-FFFF-FFFFA8000000}" r="I34" connectionId="0">
    <xmlCellPr id="1" xr6:uid="{00000000-0010-0000-A800-000001000000}" uniqueName="AantalBetaalbaarWendbaarAflosEnOmzetting">
      <xmlPr mapId="1" xpath="/Rapportage/Betaalbaarheidsactie/AantalBetaalbaarWendbaarAflosEnOmzetting" xmlDataType="integer"/>
    </xmlCellPr>
  </singleXmlCell>
  <singleXmlCell id="170" xr6:uid="{00000000-000C-0000-FFFF-FFFFA9000000}" r="C35" connectionId="0">
    <xmlCellPr id="1" xr6:uid="{00000000-0010-0000-A900-000001000000}" uniqueName="AantalBetaalbaarExtraAflos">
      <xmlPr mapId="1" xpath="/Rapportage/Betaalbaarheidsactie/AantalBetaalbaarExtraAflos" xmlDataType="integer"/>
    </xmlCellPr>
  </singleXmlCell>
  <singleXmlCell id="171" xr6:uid="{00000000-000C-0000-FFFF-FFFFAA000000}" r="E35" connectionId="0">
    <xmlCellPr id="1" xr6:uid="{00000000-0010-0000-AA00-000001000000}" uniqueName="AantalBetaalbaarPeriodiekeAflos">
      <xmlPr mapId="1" xpath="/Rapportage/Betaalbaarheidsactie/AantalBetaalbaarPeriodiekeAflos" xmlDataType="integer"/>
    </xmlCellPr>
  </singleXmlCell>
  <singleXmlCell id="172" xr6:uid="{00000000-000C-0000-FFFF-FFFFAB000000}" r="G35" connectionId="0">
    <xmlCellPr id="1" xr6:uid="{00000000-0010-0000-AB00-000001000000}" uniqueName="AantalBetaalbaarOmzetting">
      <xmlPr mapId="1" xpath="/Rapportage/Betaalbaarheidsactie/AantalBetaalbaarOmzetting" xmlDataType="integer"/>
    </xmlCellPr>
  </singleXmlCell>
  <singleXmlCell id="173" xr6:uid="{00000000-000C-0000-FFFF-FFFFAC000000}" r="I35" connectionId="0">
    <xmlCellPr id="1" xr6:uid="{00000000-0010-0000-AC00-000001000000}" uniqueName="AantalBetaalbaarAflosEnOmzetting">
      <xmlPr mapId="1" xpath="/Rapportage/Betaalbaarheidsactie/AantalBetaalbaarAflosEnOmzetting" xmlDataType="integer"/>
    </xmlCellPr>
  </singleXmlCell>
  <singleXmlCell id="174" xr6:uid="{00000000-000C-0000-FFFF-FFFFAD000000}" r="C36" connectionId="0">
    <xmlCellPr id="1" xr6:uid="{00000000-0010-0000-AD00-000001000000}" uniqueName="AantalOnderDrukExtraAflos">
      <xmlPr mapId="1" xpath="/Rapportage/Betaalbaarheidsactie/AantalOnderDrukExtraAflos" xmlDataType="integer"/>
    </xmlCellPr>
  </singleXmlCell>
  <singleXmlCell id="175" xr6:uid="{00000000-000C-0000-FFFF-FFFFAE000000}" r="E36" connectionId="0">
    <xmlCellPr id="1" xr6:uid="{00000000-0010-0000-AE00-000001000000}" uniqueName="AantalOnderDrukPeriodiekeAflos">
      <xmlPr mapId="1" xpath="/Rapportage/Betaalbaarheidsactie/AantalOnderDrukPeriodiekeAflos" xmlDataType="integer"/>
    </xmlCellPr>
  </singleXmlCell>
  <singleXmlCell id="176" xr6:uid="{00000000-000C-0000-FFFF-FFFFAF000000}" r="G36" connectionId="0">
    <xmlCellPr id="1" xr6:uid="{00000000-0010-0000-AF00-000001000000}" uniqueName="AantalOnderDrukOmzetting">
      <xmlPr mapId="1" xpath="/Rapportage/Betaalbaarheidsactie/AantalOnderDrukOmzetting" xmlDataType="integer"/>
    </xmlCellPr>
  </singleXmlCell>
  <singleXmlCell id="177" xr6:uid="{00000000-000C-0000-FFFF-FFFFB0000000}" r="I36" connectionId="0">
    <xmlCellPr id="1" xr6:uid="{00000000-0010-0000-B000-000001000000}" uniqueName="AantalOnderDrukAflosEnOmzetting">
      <xmlPr mapId="1" xpath="/Rapportage/Betaalbaarheidsactie/AantalOnderDrukAflosEnOmzetting" xmlDataType="integer"/>
    </xmlCellPr>
  </singleXmlCell>
  <singleXmlCell id="178" xr6:uid="{00000000-000C-0000-FFFF-FFFFB1000000}" r="C37" connectionId="0">
    <xmlCellPr id="1" xr6:uid="{00000000-0010-0000-B100-000001000000}" uniqueName="AantalNietVastgesteldExtraAflos">
      <xmlPr mapId="1" xpath="/Rapportage/Betaalbaarheidsactie/AantalNietVastgesteldExtraAflos" xmlDataType="integer"/>
    </xmlCellPr>
  </singleXmlCell>
  <singleXmlCell id="179" xr6:uid="{00000000-000C-0000-FFFF-FFFFB2000000}" r="E37" connectionId="0">
    <xmlCellPr id="1" xr6:uid="{00000000-0010-0000-B200-000001000000}" uniqueName="AantalNietVastgesteldPeriodiekeAflos">
      <xmlPr mapId="1" xpath="/Rapportage/Betaalbaarheidsactie/AantalNietVastgesteldPeriodiekeAflos" xmlDataType="integer"/>
    </xmlCellPr>
  </singleXmlCell>
  <singleXmlCell id="180" xr6:uid="{00000000-000C-0000-FFFF-FFFFB3000000}" r="G37" connectionId="0">
    <xmlCellPr id="1" xr6:uid="{00000000-0010-0000-B300-000001000000}" uniqueName="AantalNietVastgesteldOmzetting">
      <xmlPr mapId="1" xpath="/Rapportage/Betaalbaarheidsactie/AantalNietVastgesteldOmzetting" xmlDataType="integer"/>
    </xmlCellPr>
  </singleXmlCell>
  <singleXmlCell id="181" xr6:uid="{00000000-000C-0000-FFFF-FFFFB4000000}" r="I37" connectionId="0">
    <xmlCellPr id="1" xr6:uid="{00000000-0010-0000-B400-000001000000}" uniqueName="AantalNietVastgesteldAflosEnOmzetting">
      <xmlPr mapId="1" xpath="/Rapportage/Betaalbaarheidsactie/AantalNietVastgesteldAflosEnOmzetting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S58"/>
  <sheetViews>
    <sheetView tabSelected="1" zoomScaleNormal="100" workbookViewId="0">
      <selection activeCell="D8" sqref="D8"/>
    </sheetView>
  </sheetViews>
  <sheetFormatPr defaultColWidth="0" defaultRowHeight="14.4" x14ac:dyDescent="0.3"/>
  <cols>
    <col min="1" max="1" width="5.109375" style="5" customWidth="1"/>
    <col min="2" max="2" width="4.33203125" style="5" customWidth="1"/>
    <col min="3" max="3" width="52" style="5" bestFit="1" customWidth="1"/>
    <col min="4" max="4" width="41.44140625" style="5" customWidth="1"/>
    <col min="5" max="5" width="10.33203125" style="21" customWidth="1"/>
    <col min="6" max="12" width="10.33203125" style="5" customWidth="1"/>
    <col min="13" max="14" width="9.109375" style="5" customWidth="1"/>
    <col min="15" max="15" width="9.109375" style="6" customWidth="1"/>
    <col min="16" max="18" width="9.109375" style="5" customWidth="1"/>
    <col min="19" max="19" width="9.109375" style="5" hidden="1" customWidth="1"/>
    <col min="20" max="16384" width="9.109375" style="5" hidden="1"/>
  </cols>
  <sheetData>
    <row r="1" spans="1:19" ht="21" x14ac:dyDescent="0.4">
      <c r="B1" s="143" t="s">
        <v>280</v>
      </c>
    </row>
    <row r="2" spans="1:19" x14ac:dyDescent="0.3">
      <c r="B2" s="1" t="s">
        <v>281</v>
      </c>
    </row>
    <row r="3" spans="1:19" x14ac:dyDescent="0.3">
      <c r="B3" s="1"/>
    </row>
    <row r="4" spans="1:19" x14ac:dyDescent="0.3">
      <c r="B4" s="146" t="s">
        <v>307</v>
      </c>
    </row>
    <row r="6" spans="1:19" x14ac:dyDescent="0.3">
      <c r="B6" s="3"/>
      <c r="C6" s="4" t="s">
        <v>268</v>
      </c>
      <c r="E6" s="64"/>
      <c r="F6" s="37"/>
      <c r="G6" s="64"/>
    </row>
    <row r="7" spans="1:19" x14ac:dyDescent="0.3">
      <c r="B7" s="3"/>
      <c r="C7" s="4"/>
      <c r="E7" s="64"/>
      <c r="F7" s="37"/>
      <c r="G7" s="64"/>
      <c r="O7" s="7"/>
    </row>
    <row r="8" spans="1:19" s="11" customFormat="1" x14ac:dyDescent="0.3">
      <c r="A8" s="5"/>
      <c r="B8" s="134" t="s">
        <v>265</v>
      </c>
      <c r="C8" s="52" t="s">
        <v>274</v>
      </c>
      <c r="D8" s="177"/>
      <c r="E8" s="64"/>
      <c r="F8" s="37"/>
      <c r="G8" s="64"/>
      <c r="H8" s="182"/>
      <c r="I8" s="183"/>
      <c r="J8" s="182"/>
      <c r="K8" s="183"/>
      <c r="L8" s="36"/>
      <c r="M8" s="21"/>
      <c r="N8" s="21"/>
      <c r="O8" s="28"/>
      <c r="P8" s="21"/>
      <c r="Q8" s="21"/>
      <c r="R8" s="21"/>
      <c r="S8" s="21" t="s">
        <v>40</v>
      </c>
    </row>
    <row r="9" spans="1:19" s="11" customFormat="1" x14ac:dyDescent="0.3">
      <c r="A9" s="5"/>
      <c r="B9" s="134" t="s">
        <v>266</v>
      </c>
      <c r="C9" s="53" t="s">
        <v>308</v>
      </c>
      <c r="D9" s="174"/>
      <c r="E9" s="64"/>
      <c r="F9" s="37"/>
      <c r="G9" s="64"/>
      <c r="H9" s="91"/>
      <c r="I9" s="92"/>
      <c r="J9" s="91"/>
      <c r="K9" s="92"/>
      <c r="L9" s="91"/>
      <c r="M9" s="21"/>
      <c r="N9" s="21"/>
      <c r="O9" s="28"/>
      <c r="P9" s="21"/>
      <c r="Q9" s="21"/>
      <c r="R9" s="21"/>
      <c r="S9" s="21"/>
    </row>
    <row r="10" spans="1:19" s="11" customFormat="1" x14ac:dyDescent="0.3">
      <c r="A10" s="5"/>
      <c r="B10" s="134" t="s">
        <v>267</v>
      </c>
      <c r="C10" s="53" t="s">
        <v>309</v>
      </c>
      <c r="D10" s="174"/>
      <c r="E10" s="64"/>
      <c r="F10" s="37"/>
      <c r="G10" s="64"/>
      <c r="H10" s="91"/>
      <c r="I10" s="92"/>
      <c r="J10" s="91"/>
      <c r="K10" s="92"/>
      <c r="L10" s="91"/>
      <c r="M10" s="21"/>
      <c r="N10" s="21"/>
      <c r="O10" s="28"/>
      <c r="P10" s="21"/>
      <c r="Q10" s="21"/>
      <c r="R10" s="21"/>
      <c r="S10" s="21"/>
    </row>
    <row r="11" spans="1:19" s="11" customFormat="1" x14ac:dyDescent="0.3">
      <c r="A11" s="5"/>
      <c r="B11" s="27"/>
      <c r="C11" s="37"/>
      <c r="D11" s="133"/>
      <c r="E11" s="64"/>
      <c r="F11" s="37"/>
      <c r="G11" s="64"/>
      <c r="H11" s="131"/>
      <c r="I11" s="132"/>
      <c r="J11" s="131"/>
      <c r="K11" s="132"/>
      <c r="L11" s="131"/>
      <c r="M11" s="21"/>
      <c r="N11" s="21"/>
      <c r="O11" s="28"/>
      <c r="P11" s="21"/>
      <c r="Q11" s="21"/>
      <c r="R11" s="21"/>
      <c r="S11" s="21"/>
    </row>
    <row r="12" spans="1:19" s="11" customFormat="1" x14ac:dyDescent="0.3">
      <c r="A12" s="5"/>
      <c r="B12" s="27"/>
      <c r="C12" s="4" t="s">
        <v>35</v>
      </c>
      <c r="D12" s="133"/>
      <c r="E12" s="64"/>
      <c r="F12" s="37"/>
      <c r="G12" s="64"/>
      <c r="H12" s="131"/>
      <c r="I12" s="132"/>
      <c r="J12" s="131"/>
      <c r="K12" s="132"/>
      <c r="L12" s="131"/>
      <c r="M12" s="21"/>
      <c r="N12" s="21"/>
      <c r="O12" s="28"/>
      <c r="P12" s="21"/>
      <c r="Q12" s="21"/>
      <c r="R12" s="21"/>
      <c r="S12" s="21"/>
    </row>
    <row r="13" spans="1:19" s="11" customFormat="1" x14ac:dyDescent="0.3">
      <c r="A13" s="5"/>
      <c r="B13" s="27"/>
      <c r="C13" s="37"/>
      <c r="D13" s="133"/>
      <c r="E13" s="64"/>
      <c r="F13" s="37"/>
      <c r="G13" s="64"/>
      <c r="H13" s="131"/>
      <c r="I13" s="132"/>
      <c r="J13" s="131"/>
      <c r="K13" s="132"/>
      <c r="L13" s="131"/>
      <c r="M13" s="21"/>
      <c r="N13" s="21"/>
      <c r="O13" s="28"/>
      <c r="P13" s="21"/>
      <c r="Q13" s="21"/>
      <c r="R13" s="21"/>
      <c r="S13" s="21"/>
    </row>
    <row r="14" spans="1:19" s="11" customFormat="1" x14ac:dyDescent="0.3">
      <c r="A14" s="5"/>
      <c r="B14" s="134" t="s">
        <v>269</v>
      </c>
      <c r="C14" s="53" t="s">
        <v>275</v>
      </c>
      <c r="D14" s="108"/>
      <c r="E14" s="64"/>
      <c r="F14" s="37"/>
      <c r="G14" s="64"/>
      <c r="H14" s="57">
        <f>EOMONTH(D9,0)</f>
        <v>31</v>
      </c>
      <c r="I14" s="113">
        <v>43555</v>
      </c>
      <c r="J14" s="38"/>
      <c r="K14" s="64"/>
      <c r="L14" s="39"/>
      <c r="M14" s="29"/>
      <c r="N14" s="21"/>
      <c r="O14" s="28"/>
      <c r="P14" s="21"/>
      <c r="Q14" s="21"/>
      <c r="R14" s="21"/>
      <c r="S14" s="21" t="s">
        <v>41</v>
      </c>
    </row>
    <row r="15" spans="1:19" s="11" customFormat="1" x14ac:dyDescent="0.3">
      <c r="A15" s="5"/>
      <c r="B15" s="134" t="s">
        <v>270</v>
      </c>
      <c r="C15" s="54" t="s">
        <v>276</v>
      </c>
      <c r="D15" s="109"/>
      <c r="E15" s="64"/>
      <c r="F15" s="37"/>
      <c r="G15" s="64"/>
      <c r="H15" s="57">
        <f>EOMONTH(D10,0)</f>
        <v>31</v>
      </c>
      <c r="I15" s="63"/>
      <c r="J15" s="38"/>
      <c r="K15" s="64"/>
      <c r="L15" s="39"/>
      <c r="M15" s="21"/>
      <c r="N15" s="21"/>
      <c r="O15" s="28"/>
      <c r="P15" s="21"/>
      <c r="Q15" s="21"/>
      <c r="R15" s="21"/>
      <c r="S15" s="21" t="s">
        <v>42</v>
      </c>
    </row>
    <row r="16" spans="1:19" s="11" customFormat="1" x14ac:dyDescent="0.3">
      <c r="A16" s="5"/>
      <c r="B16" s="134" t="s">
        <v>271</v>
      </c>
      <c r="C16" s="135" t="s">
        <v>277</v>
      </c>
      <c r="D16" s="108"/>
      <c r="E16" s="64"/>
      <c r="F16" s="37"/>
      <c r="G16" s="64"/>
      <c r="H16" s="38"/>
      <c r="I16" s="64"/>
      <c r="J16" s="38"/>
      <c r="K16" s="64"/>
      <c r="L16" s="39"/>
      <c r="M16" s="21"/>
      <c r="N16" s="21"/>
      <c r="O16" s="28"/>
      <c r="P16" s="21"/>
      <c r="Q16" s="21"/>
      <c r="R16" s="21"/>
      <c r="S16" s="21" t="s">
        <v>43</v>
      </c>
    </row>
    <row r="17" spans="1:19" s="11" customFormat="1" x14ac:dyDescent="0.3">
      <c r="A17" s="5"/>
      <c r="B17" s="134" t="s">
        <v>272</v>
      </c>
      <c r="C17" s="135" t="s">
        <v>278</v>
      </c>
      <c r="D17" s="108"/>
      <c r="E17" s="64"/>
      <c r="F17" s="37"/>
      <c r="G17" s="64"/>
      <c r="H17" s="38"/>
      <c r="I17" s="64"/>
      <c r="J17" s="38"/>
      <c r="K17" s="64"/>
      <c r="L17" s="39"/>
      <c r="M17" s="21"/>
      <c r="N17" s="21"/>
      <c r="O17" s="28"/>
      <c r="P17" s="21"/>
      <c r="Q17" s="21"/>
      <c r="R17" s="21"/>
      <c r="S17" s="21"/>
    </row>
    <row r="18" spans="1:19" s="11" customFormat="1" x14ac:dyDescent="0.3">
      <c r="A18" s="5"/>
      <c r="B18" s="134" t="s">
        <v>273</v>
      </c>
      <c r="C18" s="53" t="s">
        <v>279</v>
      </c>
      <c r="D18" s="108"/>
      <c r="E18" s="64"/>
      <c r="F18" s="37"/>
      <c r="G18" s="64"/>
      <c r="H18" s="38"/>
      <c r="I18" s="64"/>
      <c r="J18" s="38"/>
      <c r="K18" s="64"/>
      <c r="L18" s="39"/>
      <c r="M18" s="21"/>
      <c r="N18" s="21"/>
      <c r="O18" s="28"/>
      <c r="P18" s="21"/>
      <c r="Q18" s="21"/>
      <c r="R18" s="21"/>
      <c r="S18" s="21"/>
    </row>
    <row r="19" spans="1:19" s="11" customFormat="1" x14ac:dyDescent="0.3">
      <c r="A19" s="5"/>
      <c r="B19" s="27"/>
      <c r="C19" s="5"/>
      <c r="D19" s="5"/>
      <c r="E19" s="64"/>
      <c r="F19" s="37"/>
      <c r="G19" s="64"/>
      <c r="H19" s="38"/>
      <c r="I19" s="64"/>
      <c r="J19" s="38"/>
      <c r="K19" s="64"/>
      <c r="L19" s="39"/>
      <c r="M19" s="21"/>
      <c r="N19" s="21"/>
      <c r="O19" s="28"/>
      <c r="P19" s="21"/>
      <c r="Q19" s="21"/>
      <c r="R19" s="21"/>
      <c r="S19" s="21"/>
    </row>
    <row r="20" spans="1:19" s="11" customFormat="1" x14ac:dyDescent="0.3">
      <c r="A20" s="5"/>
      <c r="B20" s="27"/>
      <c r="C20" s="4" t="s">
        <v>38</v>
      </c>
      <c r="D20" s="37"/>
      <c r="E20" s="64"/>
      <c r="F20" s="37"/>
      <c r="G20" s="64"/>
      <c r="H20" s="38"/>
      <c r="I20" s="64"/>
      <c r="J20" s="38"/>
      <c r="K20" s="64"/>
      <c r="L20" s="39"/>
      <c r="M20" s="21"/>
      <c r="N20" s="21"/>
      <c r="O20" s="28"/>
      <c r="P20" s="21"/>
      <c r="Q20" s="21"/>
      <c r="R20" s="21"/>
      <c r="S20" s="21"/>
    </row>
    <row r="21" spans="1:19" s="11" customFormat="1" x14ac:dyDescent="0.3">
      <c r="A21" s="5"/>
      <c r="B21" s="27"/>
      <c r="C21" s="4"/>
      <c r="D21" s="55" t="s">
        <v>39</v>
      </c>
      <c r="E21" s="64"/>
      <c r="F21" s="37"/>
      <c r="G21" s="64"/>
      <c r="H21" s="41"/>
      <c r="I21" s="40"/>
      <c r="J21" s="41"/>
      <c r="K21" s="40"/>
      <c r="L21" s="41"/>
      <c r="M21" s="21"/>
      <c r="N21" s="21"/>
      <c r="O21" s="28"/>
      <c r="P21" s="21"/>
      <c r="Q21" s="21"/>
      <c r="R21" s="21"/>
      <c r="S21" s="21"/>
    </row>
    <row r="22" spans="1:19" s="11" customFormat="1" x14ac:dyDescent="0.3">
      <c r="A22" s="5"/>
      <c r="B22" s="27"/>
      <c r="C22" s="178" t="s">
        <v>306</v>
      </c>
      <c r="D22" s="179" t="str">
        <f>IF(AND(D8&lt;&gt;"",D9&lt;&gt;"",D10&lt;&gt;"",D14&lt;&gt;"",D15&lt;&gt;"",D16&lt;&gt;"",D17&lt;&gt;"",D18&lt;&gt;""),"ja","nee")</f>
        <v>nee</v>
      </c>
      <c r="E22" s="64"/>
      <c r="F22" s="37"/>
      <c r="G22" s="64"/>
      <c r="H22" s="41"/>
      <c r="I22" s="40"/>
      <c r="J22" s="41"/>
      <c r="K22" s="40"/>
      <c r="L22" s="41"/>
      <c r="M22" s="21"/>
      <c r="N22" s="21"/>
      <c r="O22" s="28"/>
      <c r="P22" s="21"/>
      <c r="Q22" s="21"/>
      <c r="R22" s="21"/>
      <c r="S22" s="21"/>
    </row>
    <row r="23" spans="1:19" s="11" customFormat="1" x14ac:dyDescent="0.3">
      <c r="A23" s="5"/>
      <c r="B23" s="27"/>
      <c r="C23" s="54" t="s">
        <v>36</v>
      </c>
      <c r="D23" s="112" t="str">
        <f>IF(D14&lt;250000,IF(SUM('1. Risicosegmentatie'!L14,'1. Risicosegmentatie'!L27)=2,"ja","nee"),IF(SUM('1. Risicosegmentatie'!L14,'1. Risicosegmentatie'!L27,'1. Risicosegmentatie'!L44)=3,"ja","nee"))</f>
        <v>nee</v>
      </c>
      <c r="E23" s="64"/>
      <c r="F23" s="37"/>
      <c r="G23" s="64"/>
      <c r="H23" s="21"/>
      <c r="I23" s="29"/>
      <c r="J23" s="21"/>
      <c r="K23" s="29"/>
      <c r="L23" s="21"/>
      <c r="M23" s="21"/>
      <c r="N23" s="21"/>
      <c r="O23" s="28"/>
      <c r="P23" s="21"/>
      <c r="Q23" s="21"/>
      <c r="R23" s="21"/>
      <c r="S23" s="21"/>
    </row>
    <row r="24" spans="1:19" s="11" customFormat="1" x14ac:dyDescent="0.3">
      <c r="A24" s="5"/>
      <c r="B24" s="27"/>
      <c r="C24" s="54" t="s">
        <v>63</v>
      </c>
      <c r="D24" s="112" t="str">
        <f>IF('2. Klantbenadering'!L15=1,"ja","nee")</f>
        <v>nee</v>
      </c>
      <c r="E24" s="55"/>
      <c r="F24" s="56"/>
      <c r="G24" s="64"/>
      <c r="H24" s="21"/>
      <c r="I24" s="21"/>
      <c r="J24" s="21"/>
      <c r="K24" s="21"/>
      <c r="L24" s="21"/>
      <c r="M24" s="21"/>
      <c r="N24" s="21"/>
      <c r="O24" s="28"/>
      <c r="P24" s="21"/>
      <c r="Q24" s="21"/>
      <c r="R24" s="21"/>
      <c r="S24" s="21"/>
    </row>
    <row r="25" spans="1:19" s="11" customFormat="1" x14ac:dyDescent="0.3">
      <c r="A25" s="5"/>
      <c r="B25" s="30"/>
      <c r="C25" s="178" t="s">
        <v>62</v>
      </c>
      <c r="D25" s="112" t="str">
        <f>IF(D14&lt;250000,IF('3. Betaalbaarheid'!M26=1,"ja","nee"),IF(SUM('3. Betaalbaarheid'!M26,'3. Betaalbaarheid'!M41)=2,"ja","nee"))</f>
        <v>nee</v>
      </c>
      <c r="E25" s="55"/>
      <c r="F25" s="56"/>
      <c r="G25" s="64"/>
      <c r="H25" s="21"/>
      <c r="I25" s="105"/>
      <c r="J25" s="21"/>
      <c r="K25" s="21"/>
      <c r="L25" s="21"/>
      <c r="M25" s="21"/>
      <c r="N25" s="31"/>
      <c r="O25" s="28"/>
      <c r="P25" s="21"/>
      <c r="Q25" s="21"/>
      <c r="R25" s="21"/>
      <c r="S25" s="21"/>
    </row>
    <row r="26" spans="1:19" s="11" customFormat="1" x14ac:dyDescent="0.3">
      <c r="A26" s="5"/>
      <c r="B26" s="30"/>
      <c r="C26" s="4"/>
      <c r="D26" s="21"/>
      <c r="E26" s="55"/>
      <c r="F26" s="56"/>
      <c r="G26" s="64"/>
      <c r="H26" s="21"/>
      <c r="I26" s="21"/>
      <c r="J26" s="21"/>
      <c r="K26" s="21"/>
      <c r="L26" s="21"/>
      <c r="M26" s="21"/>
      <c r="N26" s="21"/>
      <c r="O26" s="28"/>
      <c r="P26" s="21"/>
      <c r="Q26" s="21"/>
      <c r="R26" s="21"/>
      <c r="S26" s="21"/>
    </row>
    <row r="27" spans="1:19" s="11" customFormat="1" x14ac:dyDescent="0.3">
      <c r="A27" s="5"/>
      <c r="B27" s="27"/>
      <c r="C27" s="4" t="s">
        <v>53</v>
      </c>
      <c r="D27" s="81" t="str">
        <f>IF(AND(D22&lt;&gt;"nee",D23&lt;&gt;"nee",D24&lt;&gt;"nee",D25&lt;&gt;"nee"),"OK","Niet OK")</f>
        <v>Niet OK</v>
      </c>
      <c r="E27" s="55"/>
      <c r="F27" s="56"/>
      <c r="G27" s="64"/>
      <c r="H27" s="182"/>
      <c r="I27" s="183"/>
      <c r="J27" s="182"/>
      <c r="K27" s="183"/>
      <c r="L27" s="36"/>
      <c r="M27" s="21"/>
      <c r="N27" s="21"/>
      <c r="O27" s="28"/>
      <c r="P27" s="21"/>
      <c r="Q27" s="21"/>
      <c r="R27" s="21"/>
      <c r="S27" s="21"/>
    </row>
    <row r="28" spans="1:19" s="11" customFormat="1" x14ac:dyDescent="0.3">
      <c r="A28" s="5"/>
      <c r="B28" s="27"/>
      <c r="C28" s="4"/>
      <c r="D28" s="37"/>
      <c r="E28" s="21"/>
      <c r="F28" s="21"/>
      <c r="G28" s="64"/>
      <c r="H28" s="38"/>
      <c r="I28" s="64"/>
      <c r="J28" s="38"/>
      <c r="K28" s="64"/>
      <c r="L28" s="65"/>
      <c r="M28" s="21"/>
      <c r="N28" s="21"/>
      <c r="O28" s="28"/>
      <c r="P28" s="21"/>
      <c r="Q28" s="21"/>
      <c r="R28" s="21"/>
      <c r="S28" s="21"/>
    </row>
    <row r="29" spans="1:19" s="11" customFormat="1" ht="15" customHeight="1" x14ac:dyDescent="0.3">
      <c r="A29" s="5"/>
      <c r="B29" s="27"/>
      <c r="C29" s="185" t="s">
        <v>72</v>
      </c>
      <c r="D29" s="185"/>
      <c r="E29" s="64"/>
      <c r="F29" s="80"/>
      <c r="H29" s="38"/>
      <c r="I29" s="64"/>
      <c r="J29" s="38"/>
      <c r="K29" s="64"/>
      <c r="L29" s="65"/>
      <c r="M29" s="21"/>
      <c r="N29" s="21"/>
      <c r="O29" s="28"/>
      <c r="P29" s="21"/>
      <c r="Q29" s="21"/>
      <c r="R29" s="21"/>
      <c r="S29" s="21"/>
    </row>
    <row r="30" spans="1:19" s="11" customFormat="1" x14ac:dyDescent="0.3">
      <c r="A30" s="5"/>
      <c r="B30" s="27"/>
      <c r="C30" s="185"/>
      <c r="D30" s="185"/>
      <c r="E30" s="64"/>
      <c r="F30" s="38"/>
      <c r="G30" s="64"/>
      <c r="H30" s="38"/>
      <c r="I30" s="64"/>
      <c r="J30" s="38"/>
      <c r="K30" s="64"/>
      <c r="L30" s="65"/>
      <c r="M30" s="21"/>
      <c r="N30" s="21"/>
      <c r="O30" s="28"/>
      <c r="P30" s="21"/>
      <c r="Q30" s="21"/>
      <c r="R30" s="21"/>
      <c r="S30" s="21"/>
    </row>
    <row r="31" spans="1:19" s="11" customFormat="1" ht="158.25" customHeight="1" x14ac:dyDescent="0.3">
      <c r="A31" s="5"/>
      <c r="B31" s="27"/>
      <c r="C31" s="185"/>
      <c r="D31" s="185"/>
      <c r="E31" s="64"/>
      <c r="F31" s="38"/>
      <c r="G31" s="64"/>
      <c r="H31" s="38"/>
      <c r="I31" s="64"/>
      <c r="J31" s="38"/>
      <c r="K31" s="64"/>
      <c r="L31" s="65"/>
      <c r="M31" s="21"/>
      <c r="N31" s="21"/>
      <c r="O31" s="28"/>
      <c r="P31" s="21"/>
      <c r="Q31" s="21"/>
      <c r="R31" s="21"/>
      <c r="S31" s="21"/>
    </row>
    <row r="32" spans="1:19" s="11" customFormat="1" x14ac:dyDescent="0.3">
      <c r="A32" s="5"/>
      <c r="B32" s="27"/>
      <c r="C32" s="32"/>
      <c r="D32" s="21"/>
      <c r="E32" s="64"/>
      <c r="F32" s="38"/>
      <c r="G32" s="64"/>
      <c r="H32" s="38"/>
      <c r="I32" s="64"/>
      <c r="J32" s="38"/>
      <c r="K32" s="64"/>
      <c r="L32" s="65"/>
      <c r="M32" s="21"/>
      <c r="N32" s="21"/>
      <c r="O32" s="28"/>
      <c r="P32" s="21"/>
      <c r="Q32" s="21"/>
      <c r="R32" s="21"/>
      <c r="S32" s="21"/>
    </row>
    <row r="33" spans="1:19" s="11" customFormat="1" x14ac:dyDescent="0.3">
      <c r="A33" s="5"/>
      <c r="B33" s="21"/>
      <c r="C33" s="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8"/>
      <c r="P33" s="21"/>
      <c r="Q33" s="21"/>
      <c r="R33" s="21"/>
      <c r="S33" s="21"/>
    </row>
    <row r="34" spans="1:19" s="11" customFormat="1" x14ac:dyDescent="0.3">
      <c r="A34" s="5"/>
      <c r="B34" s="32"/>
      <c r="C34" s="114"/>
      <c r="D34" s="114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8"/>
      <c r="P34" s="21"/>
      <c r="Q34" s="21"/>
      <c r="R34" s="21"/>
      <c r="S34" s="21"/>
    </row>
    <row r="35" spans="1:19" s="11" customFormat="1" x14ac:dyDescent="0.3">
      <c r="A35" s="5"/>
      <c r="B35" s="21"/>
      <c r="C35" s="42"/>
      <c r="D35" s="23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8"/>
      <c r="P35" s="21"/>
      <c r="Q35" s="21"/>
      <c r="R35" s="21"/>
      <c r="S35" s="21"/>
    </row>
    <row r="36" spans="1:19" s="11" customFormat="1" ht="139.19999999999999" customHeight="1" x14ac:dyDescent="0.3">
      <c r="A36" s="5"/>
      <c r="B36" s="21"/>
      <c r="C36" s="37"/>
      <c r="D36" s="66"/>
      <c r="E36" s="21"/>
      <c r="F36" s="21"/>
      <c r="G36" s="21"/>
      <c r="H36" s="184"/>
      <c r="I36" s="184"/>
      <c r="J36" s="21"/>
      <c r="K36" s="21"/>
      <c r="L36" s="21"/>
      <c r="M36" s="21"/>
      <c r="N36" s="21"/>
      <c r="O36" s="28"/>
      <c r="P36" s="21"/>
      <c r="Q36" s="21"/>
      <c r="R36" s="21"/>
      <c r="S36" s="21"/>
    </row>
    <row r="37" spans="1:19" s="11" customFormat="1" x14ac:dyDescent="0.3">
      <c r="B37" s="21"/>
      <c r="C37" s="37"/>
      <c r="D37" s="66"/>
      <c r="E37" s="21"/>
      <c r="F37" s="21"/>
      <c r="G37" s="21"/>
      <c r="H37" s="23"/>
      <c r="I37" s="23"/>
      <c r="J37" s="21"/>
      <c r="K37" s="21"/>
      <c r="L37" s="21"/>
      <c r="M37" s="21"/>
      <c r="N37" s="21"/>
      <c r="O37" s="28"/>
      <c r="P37" s="21"/>
      <c r="Q37" s="21"/>
      <c r="R37" s="21"/>
      <c r="S37" s="21"/>
    </row>
    <row r="38" spans="1:19" s="11" customFormat="1" x14ac:dyDescent="0.3">
      <c r="B38" s="21"/>
      <c r="C38" s="43"/>
      <c r="D38" s="66"/>
      <c r="E38" s="21"/>
      <c r="F38" s="21"/>
      <c r="G38" s="21"/>
      <c r="H38" s="35"/>
      <c r="I38" s="21"/>
      <c r="J38" s="21"/>
      <c r="K38" s="21"/>
      <c r="L38" s="21"/>
      <c r="M38" s="21"/>
      <c r="N38" s="21"/>
      <c r="O38" s="28"/>
      <c r="P38" s="21"/>
      <c r="Q38" s="21"/>
      <c r="R38" s="21"/>
      <c r="S38" s="21"/>
    </row>
    <row r="39" spans="1:19" s="11" customFormat="1" x14ac:dyDescent="0.3">
      <c r="B39" s="21"/>
      <c r="C39" s="43"/>
      <c r="D39" s="66"/>
      <c r="E39" s="21"/>
      <c r="F39" s="66"/>
      <c r="G39" s="21"/>
      <c r="H39" s="35"/>
      <c r="I39" s="21"/>
      <c r="J39" s="21"/>
      <c r="K39" s="21"/>
      <c r="L39" s="21"/>
      <c r="M39" s="21"/>
      <c r="N39" s="21"/>
      <c r="O39" s="28"/>
      <c r="P39" s="21"/>
      <c r="Q39" s="21"/>
      <c r="R39" s="21"/>
      <c r="S39" s="21"/>
    </row>
    <row r="40" spans="1:19" s="11" customFormat="1" x14ac:dyDescent="0.3">
      <c r="B40" s="21"/>
      <c r="C40" s="43"/>
      <c r="D40" s="66"/>
      <c r="E40" s="21"/>
      <c r="F40" s="66"/>
      <c r="G40" s="21"/>
      <c r="H40" s="35"/>
      <c r="I40" s="21"/>
      <c r="J40" s="21"/>
      <c r="K40" s="21"/>
      <c r="L40" s="21"/>
      <c r="M40" s="21"/>
      <c r="N40" s="21"/>
      <c r="O40" s="28"/>
      <c r="P40" s="21"/>
      <c r="Q40" s="21"/>
      <c r="R40" s="21"/>
      <c r="S40" s="21"/>
    </row>
    <row r="41" spans="1:19" s="11" customFormat="1" x14ac:dyDescent="0.3">
      <c r="B41" s="21"/>
      <c r="C41" s="21"/>
      <c r="D41" s="21"/>
      <c r="E41" s="21"/>
      <c r="F41" s="66"/>
      <c r="G41" s="21"/>
      <c r="H41" s="35"/>
      <c r="I41" s="21"/>
      <c r="J41" s="21"/>
      <c r="K41" s="21"/>
      <c r="L41" s="21"/>
      <c r="M41" s="21"/>
      <c r="N41" s="21"/>
      <c r="O41" s="28"/>
      <c r="P41" s="21"/>
      <c r="Q41" s="21"/>
      <c r="R41" s="21"/>
      <c r="S41" s="21"/>
    </row>
    <row r="42" spans="1:19" s="11" customFormat="1" x14ac:dyDescent="0.3">
      <c r="B42" s="21"/>
      <c r="C42" s="21"/>
      <c r="D42" s="21"/>
      <c r="E42" s="21"/>
      <c r="F42" s="66"/>
      <c r="G42" s="21"/>
      <c r="H42" s="35"/>
      <c r="I42" s="21"/>
      <c r="J42" s="21"/>
      <c r="K42" s="21"/>
      <c r="L42" s="21"/>
      <c r="M42" s="21"/>
      <c r="N42" s="21"/>
      <c r="O42" s="28"/>
      <c r="P42" s="21"/>
      <c r="Q42" s="21"/>
      <c r="R42" s="21"/>
      <c r="S42" s="21"/>
    </row>
    <row r="43" spans="1:19" s="11" customFormat="1" x14ac:dyDescent="0.3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8"/>
      <c r="P43" s="21"/>
      <c r="Q43" s="21"/>
      <c r="R43" s="21"/>
      <c r="S43" s="21"/>
    </row>
    <row r="44" spans="1:19" s="11" customFormat="1" x14ac:dyDescent="0.3">
      <c r="B44" s="21"/>
      <c r="C44" s="32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8"/>
      <c r="P44" s="21"/>
      <c r="Q44" s="21"/>
      <c r="R44" s="21"/>
      <c r="S44" s="21"/>
    </row>
    <row r="45" spans="1:19" s="11" customFormat="1" x14ac:dyDescent="0.3">
      <c r="B45" s="21"/>
      <c r="C45" s="21"/>
      <c r="D45" s="44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8"/>
      <c r="P45" s="21"/>
      <c r="Q45" s="21"/>
      <c r="R45" s="21"/>
      <c r="S45" s="21"/>
    </row>
    <row r="46" spans="1:19" s="11" customFormat="1" x14ac:dyDescent="0.3">
      <c r="B46" s="32"/>
      <c r="C46" s="42"/>
      <c r="D46" s="45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8"/>
      <c r="P46" s="21"/>
      <c r="Q46" s="21"/>
      <c r="R46" s="21"/>
      <c r="S46" s="21"/>
    </row>
    <row r="47" spans="1:19" s="11" customFormat="1" ht="15" customHeight="1" x14ac:dyDescent="0.3">
      <c r="B47" s="21"/>
      <c r="C47" s="37"/>
      <c r="D47" s="49"/>
      <c r="E47" s="44"/>
      <c r="F47" s="44"/>
      <c r="G47" s="44"/>
      <c r="H47" s="44"/>
      <c r="I47" s="44"/>
      <c r="J47" s="21"/>
      <c r="K47" s="21"/>
      <c r="L47" s="21"/>
      <c r="M47" s="21"/>
      <c r="N47" s="21"/>
      <c r="O47" s="28"/>
      <c r="P47" s="21"/>
      <c r="Q47" s="21"/>
      <c r="R47" s="21"/>
      <c r="S47" s="21"/>
    </row>
    <row r="48" spans="1:19" s="11" customFormat="1" x14ac:dyDescent="0.3">
      <c r="B48" s="21"/>
      <c r="C48" s="37"/>
      <c r="D48" s="49"/>
      <c r="E48" s="45"/>
      <c r="F48" s="46"/>
      <c r="G48" s="46"/>
      <c r="H48" s="46"/>
      <c r="I48" s="47"/>
      <c r="J48" s="48"/>
      <c r="K48" s="21"/>
      <c r="L48" s="21"/>
      <c r="M48" s="21"/>
      <c r="N48" s="21"/>
      <c r="O48" s="28"/>
      <c r="P48" s="21"/>
      <c r="Q48" s="21"/>
      <c r="R48" s="21"/>
      <c r="S48" s="21"/>
    </row>
    <row r="49" spans="2:19" s="11" customFormat="1" x14ac:dyDescent="0.3">
      <c r="B49" s="181"/>
      <c r="C49" s="43"/>
      <c r="D49" s="49"/>
      <c r="E49" s="49"/>
      <c r="F49" s="49"/>
      <c r="G49" s="49"/>
      <c r="H49" s="49"/>
      <c r="I49" s="49"/>
      <c r="J49" s="21"/>
      <c r="K49" s="21"/>
      <c r="L49" s="21"/>
      <c r="M49" s="21"/>
      <c r="N49" s="21"/>
      <c r="O49" s="28"/>
      <c r="P49" s="21"/>
      <c r="Q49" s="21"/>
      <c r="R49" s="21"/>
      <c r="S49" s="21"/>
    </row>
    <row r="50" spans="2:19" s="11" customFormat="1" x14ac:dyDescent="0.3">
      <c r="B50" s="181"/>
      <c r="C50" s="43"/>
      <c r="D50" s="49"/>
      <c r="E50" s="49"/>
      <c r="F50" s="49"/>
      <c r="G50" s="49"/>
      <c r="H50" s="49"/>
      <c r="I50" s="49"/>
      <c r="J50" s="21"/>
      <c r="K50" s="21"/>
      <c r="L50" s="21"/>
      <c r="M50" s="21"/>
      <c r="N50" s="21"/>
      <c r="O50" s="28"/>
      <c r="P50" s="21"/>
      <c r="Q50" s="21"/>
      <c r="R50" s="21"/>
      <c r="S50" s="21"/>
    </row>
    <row r="51" spans="2:19" s="11" customFormat="1" x14ac:dyDescent="0.3">
      <c r="B51" s="181"/>
      <c r="C51" s="43"/>
      <c r="D51" s="49"/>
      <c r="E51" s="49"/>
      <c r="F51" s="49"/>
      <c r="G51" s="49"/>
      <c r="H51" s="49"/>
      <c r="I51" s="49"/>
      <c r="J51" s="21"/>
      <c r="K51" s="21"/>
      <c r="L51" s="21"/>
      <c r="M51" s="21"/>
      <c r="N51" s="21"/>
      <c r="O51" s="28"/>
      <c r="P51" s="21"/>
      <c r="Q51" s="21"/>
      <c r="R51" s="21"/>
      <c r="S51" s="21"/>
    </row>
    <row r="52" spans="2:19" s="11" customFormat="1" x14ac:dyDescent="0.3">
      <c r="B52" s="181"/>
      <c r="C52" s="50"/>
      <c r="D52" s="49"/>
      <c r="E52" s="49"/>
      <c r="F52" s="49"/>
      <c r="G52" s="49"/>
      <c r="H52" s="49"/>
      <c r="I52" s="49"/>
      <c r="J52" s="21"/>
      <c r="K52" s="21"/>
      <c r="L52" s="21"/>
      <c r="M52" s="21"/>
      <c r="N52" s="21"/>
      <c r="O52" s="28"/>
      <c r="P52" s="21"/>
      <c r="Q52" s="21"/>
      <c r="R52" s="21"/>
      <c r="S52" s="21"/>
    </row>
    <row r="53" spans="2:19" s="11" customFormat="1" x14ac:dyDescent="0.3">
      <c r="B53" s="181"/>
      <c r="C53" s="32"/>
      <c r="D53" s="51"/>
      <c r="E53" s="49"/>
      <c r="F53" s="49"/>
      <c r="G53" s="49"/>
      <c r="H53" s="49"/>
      <c r="I53" s="49"/>
      <c r="J53" s="21"/>
      <c r="K53" s="21"/>
      <c r="L53" s="21"/>
      <c r="M53" s="21"/>
      <c r="N53" s="21"/>
      <c r="O53" s="28"/>
      <c r="P53" s="21"/>
      <c r="Q53" s="21"/>
      <c r="R53" s="21"/>
      <c r="S53" s="21"/>
    </row>
    <row r="54" spans="2:19" s="11" customFormat="1" x14ac:dyDescent="0.3">
      <c r="B54" s="181"/>
      <c r="C54" s="21"/>
      <c r="D54" s="21"/>
      <c r="E54" s="49"/>
      <c r="F54" s="49"/>
      <c r="G54" s="49"/>
      <c r="H54" s="49"/>
      <c r="I54" s="49"/>
      <c r="J54" s="21"/>
      <c r="K54" s="21"/>
      <c r="L54" s="21"/>
      <c r="M54" s="21"/>
      <c r="N54" s="21"/>
      <c r="O54" s="28"/>
      <c r="P54" s="21"/>
      <c r="Q54" s="21"/>
      <c r="R54" s="21"/>
      <c r="S54" s="21"/>
    </row>
    <row r="55" spans="2:19" s="11" customFormat="1" x14ac:dyDescent="0.3">
      <c r="B55" s="33"/>
      <c r="C55" s="5"/>
      <c r="D55" s="5"/>
      <c r="E55" s="51"/>
      <c r="F55" s="51"/>
      <c r="G55" s="51"/>
      <c r="H55" s="51"/>
      <c r="I55" s="51"/>
      <c r="J55" s="21"/>
      <c r="K55" s="21"/>
      <c r="L55" s="21"/>
      <c r="M55" s="21"/>
      <c r="N55" s="21"/>
      <c r="O55" s="34"/>
      <c r="P55" s="29"/>
      <c r="Q55" s="29"/>
      <c r="R55" s="29"/>
      <c r="S55" s="29"/>
    </row>
    <row r="56" spans="2:19" s="11" customFormat="1" x14ac:dyDescent="0.3">
      <c r="B56" s="21"/>
      <c r="C56" s="5"/>
      <c r="D56" s="5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8"/>
      <c r="P56" s="21"/>
      <c r="Q56" s="21"/>
      <c r="R56" s="21"/>
      <c r="S56" s="21"/>
    </row>
    <row r="57" spans="2:19" s="11" customFormat="1" x14ac:dyDescent="0.3">
      <c r="B57" s="5"/>
      <c r="C57" s="5"/>
      <c r="D57" s="5"/>
      <c r="E57" s="21"/>
      <c r="F57" s="5"/>
      <c r="G57" s="5"/>
      <c r="H57" s="5"/>
      <c r="I57" s="5"/>
      <c r="J57" s="5"/>
      <c r="K57" s="5"/>
      <c r="L57" s="5"/>
      <c r="M57" s="5"/>
      <c r="N57" s="5"/>
      <c r="O57" s="6"/>
      <c r="P57" s="5"/>
      <c r="Q57" s="5"/>
      <c r="R57" s="5"/>
      <c r="S57" s="5"/>
    </row>
    <row r="58" spans="2:19" s="11" customFormat="1" x14ac:dyDescent="0.3">
      <c r="B58" s="5"/>
      <c r="C58" s="5"/>
      <c r="D58" s="5"/>
      <c r="E58" s="21"/>
      <c r="F58" s="5"/>
      <c r="G58" s="5"/>
      <c r="H58" s="5"/>
      <c r="I58" s="5"/>
      <c r="J58" s="5"/>
      <c r="K58" s="5"/>
      <c r="L58" s="5"/>
      <c r="M58" s="5"/>
      <c r="N58" s="5"/>
      <c r="O58" s="6"/>
      <c r="P58" s="5"/>
      <c r="Q58" s="5"/>
      <c r="R58" s="5"/>
      <c r="S58" s="5"/>
    </row>
  </sheetData>
  <sheetProtection algorithmName="SHA-512" hashValue="ms6m9JjnPilWY2xefLGIbxjO5UWNnXDTSBSbCSgqsDMl/Ej/Ple44pjubXuU4OM4jMPgQCcmu2DDnOyLVirQng==" saltValue="LOH8/O+7bxAw1w7936c3WA==" spinCount="100000" sheet="1" objects="1" scenarios="1" selectLockedCells="1"/>
  <mergeCells count="7">
    <mergeCell ref="B49:B54"/>
    <mergeCell ref="J8:K8"/>
    <mergeCell ref="H27:I27"/>
    <mergeCell ref="J27:K27"/>
    <mergeCell ref="H36:I36"/>
    <mergeCell ref="H8:I8"/>
    <mergeCell ref="C29:D31"/>
  </mergeCells>
  <conditionalFormatting sqref="L30:L32">
    <cfRule type="expression" dxfId="10" priority="17">
      <formula>$L30&lt;&gt;SUM($E30,$G30,$I30,$K30)</formula>
    </cfRule>
  </conditionalFormatting>
  <conditionalFormatting sqref="L28">
    <cfRule type="expression" dxfId="9" priority="19">
      <formula>$L28&lt;&gt;SUM(#REF!,#REF!,$I28,$K28)</formula>
    </cfRule>
  </conditionalFormatting>
  <conditionalFormatting sqref="D9">
    <cfRule type="expression" dxfId="8" priority="14">
      <formula>AND(RIGHT($D$9,5)&lt;&gt;"01-01",RIGHT($D$9,5)&lt;&gt;"04-01",RIGHT($D$9,5)&lt;&gt;"07-01",RIGHT($D$9,5)&lt;&gt;"10-01",LEFT($D$9,5)&lt;&gt;"")</formula>
    </cfRule>
  </conditionalFormatting>
  <conditionalFormatting sqref="D27">
    <cfRule type="expression" dxfId="7" priority="118">
      <formula>OR($D$25="nee",$D$24="nee",$D$23="nee",,$D$22="nee")</formula>
    </cfRule>
    <cfRule type="expression" dxfId="6" priority="119">
      <formula>AND($D$23&lt;&gt;"nee",$D$23&lt;&gt;"nee",$D$24&lt;&gt;"nee",$D$25&lt;&gt;"nee")</formula>
    </cfRule>
  </conditionalFormatting>
  <conditionalFormatting sqref="D16">
    <cfRule type="expression" dxfId="5" priority="8">
      <formula>$D$16&gt;$D$14</formula>
    </cfRule>
  </conditionalFormatting>
  <conditionalFormatting sqref="D18">
    <cfRule type="expression" dxfId="4" priority="6">
      <formula>$D$18&gt;$D$17</formula>
    </cfRule>
  </conditionalFormatting>
  <conditionalFormatting sqref="D17">
    <cfRule type="expression" dxfId="3" priority="3">
      <formula>$D$17&gt;$D$14</formula>
    </cfRule>
  </conditionalFormatting>
  <conditionalFormatting sqref="L29">
    <cfRule type="expression" dxfId="2" priority="128">
      <formula>$L29&lt;&gt;SUM($E29,$D27,$I29,$K29)</formula>
    </cfRule>
  </conditionalFormatting>
  <conditionalFormatting sqref="D10">
    <cfRule type="expression" dxfId="1" priority="1">
      <formula>$D$10&lt;$D$9</formula>
    </cfRule>
    <cfRule type="expression" dxfId="0" priority="2">
      <formula>AND(RIGHT($D$10,5)&lt;&gt;"03-31",RIGHT($D$10,5)&lt;&gt;"06-30",RIGHT($D$10,5)&lt;&gt;"09-30",RIGHT($D$10,5)&lt;&gt;"12-31",$D$10&lt;&gt;"")</formula>
    </cfRule>
  </conditionalFormatting>
  <dataValidations count="8">
    <dataValidation type="whole" operator="greaterThanOrEqual" allowBlank="1" showInputMessage="1" showErrorMessage="1" error="Vul een geheel getal in dat groter is dan of gelijk is aan 0." sqref="D14 D16" xr:uid="{00000000-0002-0000-0000-000000000000}">
      <formula1>0</formula1>
    </dataValidation>
    <dataValidation type="whole" operator="greaterThanOrEqual" allowBlank="1" showInputMessage="1" showErrorMessage="1" error="Vul een geheel bedrag in dat groter is dan of gelijk is aan 0." sqref="D15" xr:uid="{00000000-0002-0000-0000-000001000000}">
      <formula1>0</formula1>
    </dataValidation>
    <dataValidation type="date" operator="greaterThanOrEqual" allowBlank="1" showInputMessage="1" showErrorMessage="1" error="Vul een geldige datum in op of na peildatum." sqref="D11:D12" xr:uid="{00000000-0002-0000-0000-000002000000}">
      <formula1>D10</formula1>
    </dataValidation>
    <dataValidation type="date" operator="greaterThanOrEqual" allowBlank="1" showInputMessage="1" showErrorMessage="1" error="Vul een geldige datum in op of na peildatum." sqref="D13" xr:uid="{00000000-0002-0000-0000-000003000000}">
      <formula1>D10</formula1>
    </dataValidation>
    <dataValidation type="textLength" operator="equal" allowBlank="1" showInputMessage="1" showErrorMessage="1" errorTitle="Ongeldig vergunningsnummer" error="Het vergunningsnummer bestaat uit 8 cijfers" prompt="Vul hier uw 8-cijferige vergunningsnummer in" sqref="D8" xr:uid="{00000000-0002-0000-0000-000004000000}">
      <formula1>8</formula1>
    </dataValidation>
    <dataValidation type="textLength" operator="equal" allowBlank="1" showInputMessage="1" showErrorMessage="1" errorTitle="Datumformaat" error="Vul een datum in volgens het formaat 'jjjj-mm-dd'" sqref="D9:D10" xr:uid="{00000000-0002-0000-0000-000005000000}">
      <formula1>10</formula1>
    </dataValidation>
    <dataValidation type="whole" operator="lessThanOrEqual" allowBlank="1" showInputMessage="1" showErrorMessage="1" error="Vul een geheel getal in dat groter is dan of gelijk is aan 0. _x000a_De waarde mag niet groter zijn dan veld 0.4" sqref="D17" xr:uid="{00000000-0002-0000-0000-000006000000}">
      <formula1>D14</formula1>
    </dataValidation>
    <dataValidation type="whole" operator="lessThanOrEqual" allowBlank="1" showInputMessage="1" showErrorMessage="1" error="Vul een geheel getal in dat groter is dan of gelijk is aan 0._x000a_De waarde mag niet groter zijn van veld 0.4" sqref="D18" xr:uid="{00000000-0002-0000-0000-000007000000}">
      <formula1>D14</formula1>
    </dataValidation>
  </dataValidations>
  <pageMargins left="0.7" right="0.7" top="0.75" bottom="0.75" header="0.3" footer="0.3"/>
  <pageSetup paperSize="9" scale="89" orientation="portrait" r:id="rId1"/>
  <headerFooter>
    <oddHeader>&amp;C0. Algemeen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 fitToPage="1"/>
  </sheetPr>
  <dimension ref="A1:R44"/>
  <sheetViews>
    <sheetView topLeftCell="B4" zoomScale="85" zoomScaleNormal="85" zoomScalePageLayoutView="25" workbookViewId="0">
      <selection activeCell="J21" sqref="J21"/>
    </sheetView>
  </sheetViews>
  <sheetFormatPr defaultColWidth="0" defaultRowHeight="14.4" x14ac:dyDescent="0.3"/>
  <cols>
    <col min="1" max="1" width="4.33203125" style="5" customWidth="1"/>
    <col min="2" max="2" width="56.33203125" style="5" bestFit="1" customWidth="1"/>
    <col min="3" max="3" width="13.88671875" style="5" customWidth="1"/>
    <col min="4" max="4" width="17.33203125" style="5" customWidth="1"/>
    <col min="5" max="5" width="13.88671875" style="5" customWidth="1"/>
    <col min="6" max="6" width="17.44140625" style="5" customWidth="1"/>
    <col min="7" max="7" width="13.88671875" style="5" customWidth="1"/>
    <col min="8" max="8" width="17.33203125" style="5" customWidth="1"/>
    <col min="9" max="9" width="13.88671875" style="5" customWidth="1"/>
    <col min="10" max="10" width="17.44140625" style="5" customWidth="1"/>
    <col min="11" max="11" width="19.109375" style="5" customWidth="1"/>
    <col min="12" max="13" width="9.109375" style="5" customWidth="1"/>
    <col min="14" max="14" width="9.109375" style="6" customWidth="1"/>
    <col min="15" max="18" width="9.109375" style="5" customWidth="1"/>
    <col min="19" max="16384" width="9.109375" style="5" hidden="1"/>
  </cols>
  <sheetData>
    <row r="1" spans="1:18" ht="21" x14ac:dyDescent="0.4">
      <c r="B1" s="143" t="s">
        <v>280</v>
      </c>
    </row>
    <row r="2" spans="1:18" x14ac:dyDescent="0.3">
      <c r="B2" s="1" t="s">
        <v>282</v>
      </c>
    </row>
    <row r="4" spans="1:18" x14ac:dyDescent="0.3">
      <c r="A4" s="3" t="s">
        <v>31</v>
      </c>
      <c r="B4" s="4" t="s">
        <v>57</v>
      </c>
    </row>
    <row r="5" spans="1:18" x14ac:dyDescent="0.3">
      <c r="A5" s="3"/>
      <c r="B5" s="4"/>
      <c r="N5" s="7"/>
    </row>
    <row r="6" spans="1:18" s="11" customFormat="1" ht="30" customHeight="1" x14ac:dyDescent="0.3">
      <c r="A6" s="8"/>
      <c r="B6" s="9" t="s">
        <v>64</v>
      </c>
      <c r="C6" s="191" t="s">
        <v>65</v>
      </c>
      <c r="D6" s="193"/>
      <c r="E6" s="191" t="s">
        <v>66</v>
      </c>
      <c r="F6" s="192"/>
      <c r="G6" s="191" t="s">
        <v>67</v>
      </c>
      <c r="H6" s="192"/>
      <c r="I6" s="191" t="s">
        <v>68</v>
      </c>
      <c r="J6" s="192"/>
      <c r="K6" s="10" t="s">
        <v>5</v>
      </c>
      <c r="L6" s="5"/>
      <c r="M6" s="5"/>
      <c r="N6" s="6"/>
      <c r="O6" s="5"/>
      <c r="P6" s="5"/>
      <c r="Q6" s="5"/>
      <c r="R6" s="5"/>
    </row>
    <row r="7" spans="1:18" s="11" customFormat="1" ht="43.2" x14ac:dyDescent="0.3">
      <c r="A7" s="8"/>
      <c r="B7" s="12" t="s">
        <v>69</v>
      </c>
      <c r="C7" s="13" t="s">
        <v>15</v>
      </c>
      <c r="D7" s="62"/>
      <c r="E7" s="137" t="s">
        <v>16</v>
      </c>
      <c r="F7" s="62"/>
      <c r="G7" s="136" t="s">
        <v>17</v>
      </c>
      <c r="H7" s="62"/>
      <c r="I7" s="136" t="s">
        <v>18</v>
      </c>
      <c r="J7" s="62"/>
      <c r="K7" s="58" t="str">
        <f>IF(AND(D7&lt;&gt;"",F7&lt;&gt;"",H7&lt;&gt;"",J7&lt;&gt;""),SUM(D7,F7,H7,J7),"")</f>
        <v/>
      </c>
      <c r="L7" s="14"/>
      <c r="M7" s="5"/>
      <c r="N7" s="61"/>
      <c r="O7" s="5"/>
      <c r="P7" s="5"/>
      <c r="Q7" s="5"/>
      <c r="R7" s="5"/>
    </row>
    <row r="8" spans="1:18" s="11" customFormat="1" ht="43.2" x14ac:dyDescent="0.3">
      <c r="A8" s="8"/>
      <c r="B8" s="12" t="s">
        <v>70</v>
      </c>
      <c r="C8" s="13" t="s">
        <v>19</v>
      </c>
      <c r="D8" s="62"/>
      <c r="E8" s="15" t="s">
        <v>20</v>
      </c>
      <c r="F8" s="62"/>
      <c r="G8" s="137" t="s">
        <v>21</v>
      </c>
      <c r="H8" s="62"/>
      <c r="I8" s="136" t="s">
        <v>22</v>
      </c>
      <c r="J8" s="62"/>
      <c r="K8" s="58" t="str">
        <f>IF(AND(D8&lt;&gt;"",F8&lt;&gt;"",H8&lt;&gt;"",J8&lt;&gt;""),SUM(D8,F8,H8,J8),"")</f>
        <v/>
      </c>
      <c r="L8" s="5"/>
      <c r="M8" s="5"/>
      <c r="N8" s="61"/>
      <c r="O8" s="5"/>
      <c r="P8" s="5"/>
      <c r="Q8" s="5"/>
      <c r="R8" s="5"/>
    </row>
    <row r="9" spans="1:18" s="11" customFormat="1" ht="43.2" x14ac:dyDescent="0.3">
      <c r="A9" s="8"/>
      <c r="B9" s="12" t="s">
        <v>71</v>
      </c>
      <c r="C9" s="13" t="s">
        <v>23</v>
      </c>
      <c r="D9" s="62"/>
      <c r="E9" s="16" t="s">
        <v>24</v>
      </c>
      <c r="F9" s="62"/>
      <c r="G9" s="15" t="s">
        <v>25</v>
      </c>
      <c r="H9" s="62"/>
      <c r="I9" s="136" t="s">
        <v>26</v>
      </c>
      <c r="J9" s="62"/>
      <c r="K9" s="58" t="str">
        <f>IF(AND(D9&lt;&gt;"",F9&lt;&gt;"",H9&lt;&gt;"",J9&lt;&gt;""),SUM(D9,F9,H9,J9),"")</f>
        <v/>
      </c>
      <c r="L9" s="5"/>
      <c r="M9" s="5"/>
      <c r="N9" s="61"/>
      <c r="O9" s="5"/>
      <c r="P9" s="5"/>
      <c r="Q9" s="5"/>
      <c r="R9" s="5"/>
    </row>
    <row r="10" spans="1:18" s="11" customFormat="1" ht="43.2" x14ac:dyDescent="0.3">
      <c r="A10" s="8"/>
      <c r="B10" s="12" t="s">
        <v>73</v>
      </c>
      <c r="C10" s="13" t="s">
        <v>27</v>
      </c>
      <c r="D10" s="62"/>
      <c r="E10" s="16" t="s">
        <v>28</v>
      </c>
      <c r="F10" s="62"/>
      <c r="G10" s="15" t="s">
        <v>29</v>
      </c>
      <c r="H10" s="62"/>
      <c r="I10" s="136" t="s">
        <v>30</v>
      </c>
      <c r="J10" s="62"/>
      <c r="K10" s="58" t="str">
        <f>IF(AND(D10&lt;&gt;"",F10&lt;&gt;"",H10&lt;&gt;"",J10&lt;&gt;""),SUM(D10,F10,H10,J10),"")</f>
        <v/>
      </c>
      <c r="L10" s="5"/>
      <c r="M10" s="5"/>
      <c r="N10" s="61"/>
      <c r="O10" s="5"/>
      <c r="P10" s="5"/>
      <c r="Q10" s="5"/>
      <c r="R10" s="5"/>
    </row>
    <row r="11" spans="1:18" s="11" customFormat="1" x14ac:dyDescent="0.3">
      <c r="A11" s="8"/>
      <c r="B11" s="17" t="s">
        <v>5</v>
      </c>
      <c r="C11" s="18"/>
      <c r="D11" s="58" t="str">
        <f>IF(AND(D7&lt;&gt;"",D8&lt;&gt;"",D9&lt;&gt;"",D10&lt;&gt;""),SUM(D7:D10),"")</f>
        <v/>
      </c>
      <c r="E11" s="19"/>
      <c r="F11" s="58" t="str">
        <f>IF(AND(F7&lt;&gt;"",F8&lt;&gt;"",F9&lt;&gt;"",F10&lt;&gt;""),SUM(F7:F10),"")</f>
        <v/>
      </c>
      <c r="G11" s="19"/>
      <c r="H11" s="58" t="str">
        <f>IF(AND(H7&lt;&gt;"",H8&lt;&gt;"",H9&lt;&gt;"",H10&lt;&gt;""),SUM(H7:H10),"")</f>
        <v/>
      </c>
      <c r="I11" s="19"/>
      <c r="J11" s="58" t="str">
        <f>IF(AND(J7&lt;&gt;"",J8&lt;&gt;"",J9&lt;&gt;"",J10&lt;&gt;""),SUM(J7:J10),"")</f>
        <v/>
      </c>
      <c r="K11" s="19" t="str">
        <f>IF(OR(K7="",K8="",K9="",K10=""),IF(OR(D11="",F11="",H11="",J11=""),"",SUM(D11,F11,H11,J11)),SUM(K7:K10))</f>
        <v/>
      </c>
      <c r="L11" s="5"/>
      <c r="M11" s="5"/>
      <c r="N11" s="6"/>
      <c r="O11" s="5"/>
      <c r="P11" s="5"/>
      <c r="Q11" s="5"/>
      <c r="R11" s="5"/>
    </row>
    <row r="12" spans="1:18" s="11" customFormat="1" x14ac:dyDescent="0.3">
      <c r="A12" s="8"/>
      <c r="B12" s="5"/>
      <c r="C12" s="5"/>
      <c r="D12" s="14"/>
      <c r="E12" s="5"/>
      <c r="F12" s="14"/>
      <c r="G12" s="5"/>
      <c r="H12" s="14"/>
      <c r="I12" s="5"/>
      <c r="J12" s="14"/>
      <c r="K12" s="5"/>
      <c r="L12" s="5"/>
      <c r="M12" s="5"/>
      <c r="N12" s="6"/>
      <c r="O12" s="5"/>
      <c r="P12" s="5"/>
      <c r="Q12" s="5"/>
      <c r="R12" s="5"/>
    </row>
    <row r="13" spans="1:18" s="11" customFormat="1" x14ac:dyDescent="0.3">
      <c r="A13" s="8"/>
      <c r="B13" s="32"/>
      <c r="C13" s="5"/>
      <c r="D13" s="14"/>
      <c r="E13" s="5"/>
      <c r="F13" s="14"/>
      <c r="G13" s="5"/>
      <c r="H13" s="14"/>
      <c r="I13" s="5"/>
      <c r="J13" s="14"/>
      <c r="K13" s="22" t="s">
        <v>55</v>
      </c>
      <c r="L13" s="5"/>
      <c r="M13" s="5"/>
      <c r="N13" s="6"/>
      <c r="O13" s="5"/>
      <c r="P13" s="5"/>
      <c r="Q13" s="5"/>
      <c r="R13" s="5"/>
    </row>
    <row r="14" spans="1:18" s="11" customFormat="1" x14ac:dyDescent="0.3">
      <c r="A14" s="8"/>
      <c r="B14" s="5"/>
      <c r="C14" s="5"/>
      <c r="D14" s="14"/>
      <c r="E14" s="5"/>
      <c r="F14" s="14"/>
      <c r="G14" s="5"/>
      <c r="H14" s="14"/>
      <c r="I14" s="5"/>
      <c r="J14" s="14"/>
      <c r="K14" s="54" t="s">
        <v>31</v>
      </c>
      <c r="L14" s="74">
        <f>IF(AND(K11&lt;&gt;"",K11='0. Algemeen'!D14),1,0)</f>
        <v>0</v>
      </c>
      <c r="M14" s="5"/>
      <c r="N14" s="6"/>
      <c r="O14" s="5"/>
      <c r="P14" s="5"/>
      <c r="Q14" s="5"/>
      <c r="R14" s="5"/>
    </row>
    <row r="15" spans="1:18" s="11" customFormat="1" x14ac:dyDescent="0.3">
      <c r="A15" s="8"/>
      <c r="B15" s="5"/>
      <c r="C15" s="5"/>
      <c r="D15" s="14"/>
      <c r="E15" s="5"/>
      <c r="F15" s="14"/>
      <c r="G15" s="5"/>
      <c r="H15" s="14"/>
      <c r="I15" s="5"/>
      <c r="J15" s="14"/>
      <c r="K15" s="5"/>
      <c r="L15" s="5"/>
      <c r="M15" s="5"/>
      <c r="N15" s="6"/>
      <c r="O15" s="5"/>
      <c r="P15" s="5"/>
      <c r="Q15" s="5"/>
      <c r="R15" s="5"/>
    </row>
    <row r="16" spans="1:18" s="11" customFormat="1" x14ac:dyDescent="0.3">
      <c r="A16" s="8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  <c r="O16" s="5"/>
      <c r="P16" s="5"/>
      <c r="Q16" s="5"/>
      <c r="R16" s="5"/>
    </row>
    <row r="17" spans="1:18" s="11" customFormat="1" x14ac:dyDescent="0.3">
      <c r="A17" s="3" t="s">
        <v>32</v>
      </c>
      <c r="B17" s="4" t="s">
        <v>54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20"/>
      <c r="N17" s="6"/>
      <c r="O17" s="5"/>
      <c r="P17" s="5"/>
      <c r="Q17" s="5"/>
      <c r="R17" s="5"/>
    </row>
    <row r="18" spans="1:18" s="11" customFormat="1" x14ac:dyDescent="0.3">
      <c r="A18" s="3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  <c r="O18" s="5"/>
      <c r="P18" s="5"/>
      <c r="Q18" s="5"/>
      <c r="R18" s="5"/>
    </row>
    <row r="19" spans="1:18" s="11" customFormat="1" ht="30" customHeight="1" x14ac:dyDescent="0.3">
      <c r="A19" s="8"/>
      <c r="B19" s="9" t="s">
        <v>64</v>
      </c>
      <c r="C19" s="191" t="s">
        <v>65</v>
      </c>
      <c r="D19" s="193"/>
      <c r="E19" s="191" t="s">
        <v>66</v>
      </c>
      <c r="F19" s="192"/>
      <c r="G19" s="191" t="s">
        <v>67</v>
      </c>
      <c r="H19" s="192"/>
      <c r="I19" s="191" t="s">
        <v>68</v>
      </c>
      <c r="J19" s="192"/>
      <c r="K19" s="10" t="s">
        <v>5</v>
      </c>
      <c r="L19" s="5"/>
      <c r="M19" s="5"/>
      <c r="N19" s="6"/>
      <c r="O19" s="5"/>
      <c r="P19" s="5"/>
      <c r="Q19" s="5"/>
      <c r="R19" s="5"/>
    </row>
    <row r="20" spans="1:18" s="11" customFormat="1" ht="43.2" x14ac:dyDescent="0.3">
      <c r="A20" s="8"/>
      <c r="B20" s="12" t="s">
        <v>69</v>
      </c>
      <c r="C20" s="13" t="s">
        <v>15</v>
      </c>
      <c r="D20" s="87"/>
      <c r="E20" s="137" t="s">
        <v>16</v>
      </c>
      <c r="F20" s="87"/>
      <c r="G20" s="136" t="s">
        <v>17</v>
      </c>
      <c r="H20" s="87"/>
      <c r="I20" s="136" t="s">
        <v>18</v>
      </c>
      <c r="J20" s="87"/>
      <c r="K20" s="59" t="str">
        <f>IF(AND(D20&lt;&gt;"",F20&lt;&gt;"",H20&lt;&gt;"",J20&lt;&gt;""),SUM(D20,F20,H20,J20),"")</f>
        <v/>
      </c>
      <c r="L20" s="5"/>
      <c r="M20" s="5"/>
      <c r="N20" s="61"/>
      <c r="O20" s="5"/>
      <c r="P20" s="5"/>
      <c r="Q20" s="5"/>
      <c r="R20" s="5"/>
    </row>
    <row r="21" spans="1:18" s="11" customFormat="1" ht="43.2" x14ac:dyDescent="0.3">
      <c r="A21" s="8"/>
      <c r="B21" s="12" t="s">
        <v>70</v>
      </c>
      <c r="C21" s="13" t="s">
        <v>19</v>
      </c>
      <c r="D21" s="87"/>
      <c r="E21" s="15" t="s">
        <v>20</v>
      </c>
      <c r="F21" s="87"/>
      <c r="G21" s="137" t="s">
        <v>21</v>
      </c>
      <c r="H21" s="87"/>
      <c r="I21" s="136" t="s">
        <v>22</v>
      </c>
      <c r="J21" s="87"/>
      <c r="K21" s="59" t="str">
        <f>IF(AND(D21&lt;&gt;"",F21&lt;&gt;"",H21&lt;&gt;"",J21&lt;&gt;""),SUM(D21,F21,H21,J21),"")</f>
        <v/>
      </c>
      <c r="L21" s="5"/>
      <c r="M21" s="5"/>
      <c r="N21" s="61"/>
      <c r="O21" s="5"/>
      <c r="P21" s="5"/>
      <c r="Q21" s="5"/>
      <c r="R21" s="5"/>
    </row>
    <row r="22" spans="1:18" s="11" customFormat="1" ht="43.2" x14ac:dyDescent="0.3">
      <c r="A22" s="8"/>
      <c r="B22" s="12" t="s">
        <v>71</v>
      </c>
      <c r="C22" s="13" t="s">
        <v>23</v>
      </c>
      <c r="D22" s="87"/>
      <c r="E22" s="16" t="s">
        <v>24</v>
      </c>
      <c r="F22" s="87"/>
      <c r="G22" s="15" t="s">
        <v>25</v>
      </c>
      <c r="H22" s="87"/>
      <c r="I22" s="136" t="s">
        <v>26</v>
      </c>
      <c r="J22" s="87"/>
      <c r="K22" s="59" t="str">
        <f>IF(AND(D22&lt;&gt;"",F22&lt;&gt;"",H22&lt;&gt;"",J22&lt;&gt;""),SUM(D22,F22,H22,J22),"")</f>
        <v/>
      </c>
      <c r="L22" s="5"/>
      <c r="M22" s="5"/>
      <c r="N22" s="61"/>
      <c r="O22" s="5"/>
      <c r="P22" s="5"/>
      <c r="Q22" s="5"/>
      <c r="R22" s="5"/>
    </row>
    <row r="23" spans="1:18" s="11" customFormat="1" ht="43.2" x14ac:dyDescent="0.3">
      <c r="A23" s="8"/>
      <c r="B23" s="12" t="s">
        <v>73</v>
      </c>
      <c r="C23" s="13" t="s">
        <v>27</v>
      </c>
      <c r="D23" s="87"/>
      <c r="E23" s="16" t="s">
        <v>28</v>
      </c>
      <c r="F23" s="87"/>
      <c r="G23" s="15" t="s">
        <v>29</v>
      </c>
      <c r="H23" s="87"/>
      <c r="I23" s="136" t="s">
        <v>30</v>
      </c>
      <c r="J23" s="87"/>
      <c r="K23" s="59" t="str">
        <f>IF(AND(D23&lt;&gt;"",F23&lt;&gt;"",H23&lt;&gt;"",J23&lt;&gt;""),SUM(D23,F23,H23,J23),"")</f>
        <v/>
      </c>
      <c r="L23" s="5"/>
      <c r="M23" s="5"/>
      <c r="N23" s="61"/>
      <c r="O23" s="5"/>
      <c r="P23" s="5"/>
      <c r="Q23" s="5"/>
      <c r="R23" s="5"/>
    </row>
    <row r="24" spans="1:18" s="11" customFormat="1" x14ac:dyDescent="0.3">
      <c r="A24" s="8"/>
      <c r="B24" s="17" t="s">
        <v>5</v>
      </c>
      <c r="C24" s="18"/>
      <c r="D24" s="59" t="str">
        <f>IF(AND(D20&lt;&gt;"",D21&lt;&gt;"",D22&lt;&gt;"",D23&lt;&gt;""),SUM(D20:D23),"")</f>
        <v/>
      </c>
      <c r="E24" s="19"/>
      <c r="F24" s="59" t="str">
        <f>IF(AND(F20&lt;&gt;"",F21&lt;&gt;"",F22&lt;&gt;"",F23&lt;&gt;""),SUM(F20:F23),"")</f>
        <v/>
      </c>
      <c r="G24" s="19"/>
      <c r="H24" s="59" t="str">
        <f>IF(AND(H20&lt;&gt;"",H21&lt;&gt;"",H22&lt;&gt;"",H23&lt;&gt;""),SUM(H20:H23),"")</f>
        <v/>
      </c>
      <c r="I24" s="19"/>
      <c r="J24" s="59" t="str">
        <f>IF(AND(J20&lt;&gt;"",J21&lt;&gt;"",J22&lt;&gt;"",J23&lt;&gt;""),SUM(J20:J23),"")</f>
        <v/>
      </c>
      <c r="K24" s="60" t="str">
        <f>IF(OR(K20="",K21="",K22="",K23=""),IF(OR(D24="",F24="",H24="",J24=""),"",SUM(D24,F24,H24,J24)),SUM(K20:K23))</f>
        <v/>
      </c>
      <c r="L24" s="5"/>
      <c r="M24" s="5"/>
      <c r="N24" s="6"/>
      <c r="O24" s="5"/>
      <c r="P24" s="5"/>
      <c r="Q24" s="5"/>
      <c r="R24" s="5"/>
    </row>
    <row r="25" spans="1:18" s="11" customFormat="1" x14ac:dyDescent="0.3">
      <c r="A25" s="5"/>
      <c r="B25" s="5"/>
      <c r="C25" s="21"/>
      <c r="D25" s="21"/>
      <c r="E25" s="21"/>
      <c r="F25" s="21"/>
      <c r="G25" s="21"/>
      <c r="H25" s="21"/>
      <c r="I25" s="5"/>
      <c r="J25" s="5"/>
      <c r="K25" s="5"/>
      <c r="L25" s="5"/>
      <c r="M25" s="5"/>
      <c r="N25" s="6"/>
      <c r="O25" s="5"/>
      <c r="P25" s="5"/>
      <c r="Q25" s="5"/>
      <c r="R25" s="5"/>
    </row>
    <row r="26" spans="1:18" s="11" customFormat="1" x14ac:dyDescent="0.3">
      <c r="A26" s="5"/>
      <c r="B26" s="32"/>
      <c r="C26" s="5"/>
      <c r="D26" s="14"/>
      <c r="E26" s="5"/>
      <c r="F26" s="14"/>
      <c r="G26" s="21"/>
      <c r="H26" s="21"/>
      <c r="I26" s="5"/>
      <c r="J26" s="5"/>
      <c r="K26" s="22" t="s">
        <v>55</v>
      </c>
      <c r="L26" s="5"/>
      <c r="M26" s="5"/>
      <c r="N26" s="6"/>
      <c r="O26" s="5"/>
      <c r="P26" s="5"/>
      <c r="Q26" s="5"/>
      <c r="R26" s="5"/>
    </row>
    <row r="27" spans="1:18" s="11" customFormat="1" x14ac:dyDescent="0.3">
      <c r="A27" s="5"/>
      <c r="B27" s="5"/>
      <c r="C27" s="5"/>
      <c r="D27" s="14"/>
      <c r="E27" s="5"/>
      <c r="F27" s="14"/>
      <c r="G27" s="21"/>
      <c r="H27" s="21"/>
      <c r="I27" s="5"/>
      <c r="J27" s="5"/>
      <c r="K27" s="54" t="s">
        <v>32</v>
      </c>
      <c r="L27" s="74">
        <f>IF(AND(K24&lt;&gt;"",K24='0. Algemeen'!D15),1,0)</f>
        <v>0</v>
      </c>
      <c r="M27" s="5"/>
      <c r="N27" s="6"/>
      <c r="O27" s="5"/>
      <c r="P27" s="5"/>
      <c r="Q27" s="5"/>
      <c r="R27" s="5"/>
    </row>
    <row r="28" spans="1:18" s="11" customFormat="1" x14ac:dyDescent="0.3">
      <c r="A28" s="5"/>
      <c r="B28" s="5"/>
      <c r="C28" s="21"/>
      <c r="D28" s="21"/>
      <c r="E28" s="21"/>
      <c r="F28" s="21"/>
      <c r="G28" s="21"/>
      <c r="H28" s="21"/>
      <c r="I28" s="5"/>
      <c r="J28" s="5"/>
      <c r="K28" s="5"/>
      <c r="L28" s="5"/>
      <c r="M28" s="5"/>
      <c r="N28" s="6"/>
      <c r="O28" s="5"/>
      <c r="P28" s="5"/>
      <c r="Q28" s="5"/>
      <c r="R28" s="5"/>
    </row>
    <row r="29" spans="1:18" s="11" customFormat="1" x14ac:dyDescent="0.3">
      <c r="A29" s="5"/>
      <c r="B29" s="5"/>
      <c r="C29" s="21"/>
      <c r="D29" s="21"/>
      <c r="E29" s="21"/>
      <c r="F29" s="21"/>
      <c r="G29" s="21"/>
      <c r="H29" s="21"/>
      <c r="I29" s="5"/>
      <c r="J29" s="5"/>
      <c r="K29" s="5"/>
      <c r="L29" s="5"/>
      <c r="M29" s="5"/>
      <c r="N29" s="6"/>
      <c r="O29" s="5"/>
      <c r="P29" s="5"/>
      <c r="Q29" s="5"/>
      <c r="R29" s="5"/>
    </row>
    <row r="31" spans="1:18" x14ac:dyDescent="0.3">
      <c r="A31" s="22" t="s">
        <v>296</v>
      </c>
      <c r="B31" s="22" t="s">
        <v>291</v>
      </c>
      <c r="C31" s="147" t="s">
        <v>304</v>
      </c>
    </row>
    <row r="32" spans="1:18" x14ac:dyDescent="0.3">
      <c r="A32" s="22"/>
      <c r="B32" s="147"/>
    </row>
    <row r="33" spans="1:12" x14ac:dyDescent="0.3">
      <c r="B33" s="148"/>
      <c r="C33" s="186" t="str">
        <f>IF('0. Algemeen'!D10&lt;&gt;"",CONCATENATE("Uo Q",TEXT(MONTH('0. Algemeen'!D10)/3,"0")," ",YEAR('0. Algemeen'!D10)),CONCATENATE("Uo &lt;peildatum&gt;"))</f>
        <v>Uo &lt;peildatum&gt;</v>
      </c>
      <c r="D33" s="187"/>
      <c r="E33" s="149"/>
      <c r="F33" s="149"/>
      <c r="G33" s="149"/>
      <c r="H33" s="150"/>
      <c r="I33" s="151"/>
    </row>
    <row r="34" spans="1:12" ht="87.6" x14ac:dyDescent="0.3">
      <c r="B34" s="152" t="s">
        <v>11</v>
      </c>
      <c r="C34" s="153" t="s">
        <v>6</v>
      </c>
      <c r="D34" s="154" t="s">
        <v>7</v>
      </c>
      <c r="E34" s="155" t="s">
        <v>8</v>
      </c>
      <c r="F34" s="156" t="s">
        <v>10</v>
      </c>
      <c r="G34" s="156" t="s">
        <v>9</v>
      </c>
      <c r="H34" s="157" t="s">
        <v>292</v>
      </c>
      <c r="I34" s="158" t="s">
        <v>293</v>
      </c>
    </row>
    <row r="35" spans="1:12" x14ac:dyDescent="0.3">
      <c r="A35" s="188" t="s">
        <v>294</v>
      </c>
      <c r="B35" s="24" t="s">
        <v>6</v>
      </c>
      <c r="C35" s="62"/>
      <c r="D35" s="62"/>
      <c r="E35" s="62"/>
      <c r="F35" s="62"/>
      <c r="G35" s="62"/>
      <c r="H35" s="62"/>
      <c r="I35" s="159" t="str">
        <f t="shared" ref="I35:I40" si="0">IF(AND(C35&lt;&gt;"",D35&lt;&gt;"",E35&lt;&gt;"",F35&lt;&gt;"",G35&lt;&gt;"",H35&lt;&gt;""),SUM(C35:H35),"")</f>
        <v/>
      </c>
    </row>
    <row r="36" spans="1:12" x14ac:dyDescent="0.3">
      <c r="A36" s="189"/>
      <c r="B36" s="25" t="s">
        <v>7</v>
      </c>
      <c r="C36" s="62"/>
      <c r="D36" s="62"/>
      <c r="E36" s="62"/>
      <c r="F36" s="62"/>
      <c r="G36" s="62"/>
      <c r="H36" s="62"/>
      <c r="I36" s="159" t="str">
        <f t="shared" si="0"/>
        <v/>
      </c>
    </row>
    <row r="37" spans="1:12" x14ac:dyDescent="0.3">
      <c r="A37" s="189"/>
      <c r="B37" s="26" t="s">
        <v>8</v>
      </c>
      <c r="C37" s="62"/>
      <c r="D37" s="62"/>
      <c r="E37" s="62"/>
      <c r="F37" s="62"/>
      <c r="G37" s="62"/>
      <c r="H37" s="62"/>
      <c r="I37" s="159" t="str">
        <f t="shared" si="0"/>
        <v/>
      </c>
    </row>
    <row r="38" spans="1:12" x14ac:dyDescent="0.3">
      <c r="A38" s="189"/>
      <c r="B38" s="160" t="s">
        <v>10</v>
      </c>
      <c r="C38" s="62"/>
      <c r="D38" s="62"/>
      <c r="E38" s="62"/>
      <c r="F38" s="62"/>
      <c r="G38" s="62"/>
      <c r="H38" s="62"/>
      <c r="I38" s="159" t="str">
        <f t="shared" si="0"/>
        <v/>
      </c>
    </row>
    <row r="39" spans="1:12" x14ac:dyDescent="0.3">
      <c r="A39" s="189"/>
      <c r="B39" s="161" t="s">
        <v>9</v>
      </c>
      <c r="C39" s="62"/>
      <c r="D39" s="62"/>
      <c r="E39" s="62"/>
      <c r="F39" s="62"/>
      <c r="G39" s="62"/>
      <c r="H39" s="62"/>
      <c r="I39" s="159" t="str">
        <f t="shared" si="0"/>
        <v/>
      </c>
    </row>
    <row r="40" spans="1:12" x14ac:dyDescent="0.3">
      <c r="A40" s="190"/>
      <c r="B40" s="162" t="s">
        <v>295</v>
      </c>
      <c r="C40" s="62"/>
      <c r="D40" s="62"/>
      <c r="E40" s="62"/>
      <c r="F40" s="62"/>
      <c r="G40" s="62"/>
      <c r="H40" s="62"/>
      <c r="I40" s="159" t="str">
        <f t="shared" si="0"/>
        <v/>
      </c>
    </row>
    <row r="41" spans="1:12" x14ac:dyDescent="0.3">
      <c r="A41" s="163"/>
      <c r="B41" s="164" t="str">
        <f>IF('0. Algemeen'!D10&lt;&gt;"",CONCATENATE("Totaal uo Q",TEXT(MONTH('0. Algemeen'!D10)/3,"0")," ",YEAR('0. Algemeen'!D10)),CONCATENATE("Totaal uo &lt;peildatum&gt;"))</f>
        <v>Totaal uo &lt;peildatum&gt;</v>
      </c>
      <c r="C41" s="165" t="str">
        <f t="shared" ref="C41:H41" si="1">IF(AND(C35&lt;&gt;"",C36&lt;&gt;"",C37&lt;&gt;"",C38&lt;&gt;"",C39&lt;&gt;"",C40&lt;&gt;""),SUM(C35:C40),"")</f>
        <v/>
      </c>
      <c r="D41" s="165" t="str">
        <f t="shared" si="1"/>
        <v/>
      </c>
      <c r="E41" s="165" t="str">
        <f t="shared" si="1"/>
        <v/>
      </c>
      <c r="F41" s="165" t="str">
        <f t="shared" si="1"/>
        <v/>
      </c>
      <c r="G41" s="165" t="str">
        <f t="shared" si="1"/>
        <v/>
      </c>
      <c r="H41" s="165" t="str">
        <f t="shared" si="1"/>
        <v/>
      </c>
      <c r="I41" s="166"/>
    </row>
    <row r="42" spans="1:12" x14ac:dyDescent="0.3">
      <c r="C42" s="167"/>
      <c r="D42" s="167"/>
      <c r="E42" s="167"/>
      <c r="F42" s="167"/>
      <c r="G42" s="167"/>
      <c r="H42" s="167"/>
      <c r="I42" s="167"/>
    </row>
    <row r="43" spans="1:12" x14ac:dyDescent="0.3">
      <c r="B43" s="32"/>
      <c r="D43" s="14"/>
      <c r="F43" s="14"/>
      <c r="K43" s="22" t="s">
        <v>55</v>
      </c>
    </row>
    <row r="44" spans="1:12" x14ac:dyDescent="0.3">
      <c r="D44" s="14"/>
      <c r="F44" s="14"/>
      <c r="K44" s="54" t="s">
        <v>296</v>
      </c>
      <c r="L44" s="74">
        <f>IF(OR('0. Algemeen'!D14&lt;250000,AND(C41&lt;&gt;"",D41&lt;&gt;"",E41&lt;&gt;"",F41&lt;&gt;"",G41&lt;&gt;"",H41&lt;&gt;"",SUM(C41:G41)='0. Algemeen'!D14)),1,0)</f>
        <v>1</v>
      </c>
    </row>
  </sheetData>
  <sheetProtection algorithmName="SHA-512" hashValue="Ur1J3Nt+fn2GPjWRecEi/uXKBLzXsvhKwCg+IGjxeirIouvSZaW/W7Q9uKCWxYaVDpJJlAJpGbKd1VwB7nIaHA==" saltValue="V+kPGmdV7Zd6bkZekC584g==" spinCount="100000" sheet="1" selectLockedCells="1"/>
  <mergeCells count="10">
    <mergeCell ref="C33:D33"/>
    <mergeCell ref="A35:A40"/>
    <mergeCell ref="I19:J19"/>
    <mergeCell ref="C6:D6"/>
    <mergeCell ref="E6:F6"/>
    <mergeCell ref="G6:H6"/>
    <mergeCell ref="I6:J6"/>
    <mergeCell ref="C19:D19"/>
    <mergeCell ref="E19:F19"/>
    <mergeCell ref="G19:H19"/>
  </mergeCells>
  <conditionalFormatting sqref="L14 L27">
    <cfRule type="cellIs" dxfId="73" priority="76" operator="equal">
      <formula>1</formula>
    </cfRule>
    <cfRule type="cellIs" dxfId="72" priority="77" operator="equal">
      <formula>0</formula>
    </cfRule>
  </conditionalFormatting>
  <conditionalFormatting sqref="L44">
    <cfRule type="cellIs" dxfId="71" priority="13" operator="equal">
      <formula>1</formula>
    </cfRule>
    <cfRule type="cellIs" dxfId="70" priority="14" operator="equal">
      <formula>0</formula>
    </cfRule>
  </conditionalFormatting>
  <dataValidations count="2">
    <dataValidation type="whole" operator="greaterThanOrEqual" allowBlank="1" showInputMessage="1" showErrorMessage="1" error="Vul een geheel getal in dat groter is dan of gelijk is aan 0." sqref="J7:J10 D7:D10 F7:F10 H7:H10 D20:D23 F20:F23 H20:H23 J20:J23 C35:H40" xr:uid="{00000000-0002-0000-0100-000000000000}">
      <formula1>0</formula1>
    </dataValidation>
    <dataValidation type="whole" operator="greaterThanOrEqual" showInputMessage="1" sqref="K11" xr:uid="{00000000-0002-0000-0100-000001000000}">
      <formula1>0</formula1>
    </dataValidation>
  </dataValidations>
  <pageMargins left="0.25" right="0.25" top="0.46933333333333332" bottom="2.1333333333333333E-2" header="0.3" footer="0.3"/>
  <pageSetup paperSize="9" scale="64" fitToHeight="0" orientation="landscape" r:id="rId1"/>
  <headerFooter>
    <oddHeader>&amp;C1. Risicosegmentatie</oddHeader>
  </headerFooter>
  <rowBreaks count="1" manualBreakCount="1">
    <brk id="28" max="12" man="1"/>
  </row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2" operator="notEqual" id="{905EBED4-4B40-4DB2-98B2-9EB1D630C9A2}">
            <xm:f>'0. Algemeen'!$D$14</xm:f>
            <x14:dxf>
              <fill>
                <patternFill>
                  <bgColor theme="5" tint="0.79998168889431442"/>
                </patternFill>
              </fill>
            </x14:dxf>
          </x14:cfRule>
          <xm:sqref>K11</xm:sqref>
        </x14:conditionalFormatting>
        <x14:conditionalFormatting xmlns:xm="http://schemas.microsoft.com/office/excel/2006/main">
          <x14:cfRule type="cellIs" priority="139" operator="notEqual" id="{0B9E4F53-2E7C-4414-B76B-82F3803B0A53}">
            <xm:f>'0. Algemeen'!$D$15</xm:f>
            <x14:dxf>
              <fill>
                <patternFill>
                  <bgColor theme="5" tint="0.79998168889431442"/>
                </patternFill>
              </fill>
            </x14:dxf>
          </x14:cfRule>
          <xm:sqref>K24</xm:sqref>
        </x14:conditionalFormatting>
        <x14:conditionalFormatting xmlns:xm="http://schemas.microsoft.com/office/excel/2006/main">
          <x14:cfRule type="expression" priority="12" id="{1CDFE979-ECB6-433A-8198-9A9788DA4BC5}">
            <xm:f>'U:\Outlook\[Bijlage - AFM Rapportageformat v29072019.xlsx]0. Algemeen'!#REF!="nee"</xm:f>
            <x14:dxf>
              <fill>
                <patternFill>
                  <bgColor theme="0"/>
                </patternFill>
              </fill>
            </x14:dxf>
          </x14:cfRule>
          <xm:sqref>C35:H40</xm:sqref>
        </x14:conditionalFormatting>
        <x14:conditionalFormatting xmlns:xm="http://schemas.microsoft.com/office/excel/2006/main">
          <x14:cfRule type="expression" priority="11" id="{2B1616CA-C3C4-4185-B466-E330A578C48E}">
            <xm:f>'U:\Desktop\New folder\[20191231 - IN - Uitvraag - Munt.xlsx]0. Algemeen'!#REF!="nee"</xm:f>
            <x14:dxf>
              <fill>
                <patternFill>
                  <bgColor theme="0"/>
                </patternFill>
              </fill>
            </x14:dxf>
          </x14:cfRule>
          <xm:sqref>D7</xm:sqref>
        </x14:conditionalFormatting>
        <x14:conditionalFormatting xmlns:xm="http://schemas.microsoft.com/office/excel/2006/main">
          <x14:cfRule type="expression" priority="10" id="{6F068CA4-56AC-40D4-922B-CBB9290A6FE5}">
            <xm:f>'U:\Desktop\New folder\[20191231 - IN - Uitvraag - Munt.xlsx]0. Algemeen'!#REF!="nee"</xm:f>
            <x14:dxf>
              <fill>
                <patternFill>
                  <bgColor theme="0"/>
                </pattern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9" id="{A70E1C80-782A-46CA-A08C-73F6E9D875D1}">
            <xm:f>'U:\Desktop\New folder\[20191231 - IN - Uitvraag - Munt.xlsx]0. Algemeen'!#REF!="nee"</xm:f>
            <x14:dxf>
              <fill>
                <patternFill>
                  <bgColor theme="0"/>
                </pattern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8" id="{3C402010-6F42-4870-8D40-B33C34203218}">
            <xm:f>'U:\Desktop\New folder\[20191231 - IN - Uitvraag - Munt.xlsx]0. Algemeen'!#REF!="nee"</xm:f>
            <x14:dxf>
              <fill>
                <patternFill>
                  <bgColor theme="0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expression" priority="7" id="{DDC9C74A-FB5C-45AF-BEFC-0D20B67A8295}">
            <xm:f>'U:\Desktop\New folder\[20191231 - IN - Uitvraag - Munt.xlsx]0. Algemeen'!#REF!="nee"</xm:f>
            <x14:dxf>
              <fill>
                <patternFill>
                  <bgColor theme="0"/>
                </patternFill>
              </fill>
            </x14:dxf>
          </x14:cfRule>
          <xm:sqref>F7:F10</xm:sqref>
        </x14:conditionalFormatting>
        <x14:conditionalFormatting xmlns:xm="http://schemas.microsoft.com/office/excel/2006/main">
          <x14:cfRule type="expression" priority="6" id="{F014F99C-9ACB-435E-AD46-630A23792BAA}">
            <xm:f>'U:\Desktop\New folder\[20191231 - IN - Uitvraag - Munt.xlsx]0. Algemeen'!#REF!="nee"</xm:f>
            <x14:dxf>
              <fill>
                <patternFill>
                  <bgColor theme="0"/>
                </patternFill>
              </fill>
            </x14:dxf>
          </x14:cfRule>
          <xm:sqref>H7:H10</xm:sqref>
        </x14:conditionalFormatting>
        <x14:conditionalFormatting xmlns:xm="http://schemas.microsoft.com/office/excel/2006/main">
          <x14:cfRule type="expression" priority="5" id="{E22D70FA-B005-4E2D-88A8-806ACCF25625}">
            <xm:f>'U:\Desktop\New folder\[20191231 - IN - Uitvraag - Munt.xlsx]0. Algemeen'!#REF!="nee"</xm:f>
            <x14:dxf>
              <fill>
                <patternFill>
                  <bgColor theme="0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expression" priority="4" id="{34F52DC3-E5B7-492F-83E1-53F419D989A7}">
            <xm:f>'U:\Desktop\New folder\[20191231 - IN - Uitvraag - Munt.xlsx]0. Algemeen'!#REF!="nee"</xm:f>
            <x14:dxf>
              <fill>
                <patternFill>
                  <bgColor theme="0"/>
                </patternFill>
              </fill>
            </x14:dxf>
          </x14:cfRule>
          <xm:sqref>D21:D23</xm:sqref>
        </x14:conditionalFormatting>
        <x14:conditionalFormatting xmlns:xm="http://schemas.microsoft.com/office/excel/2006/main">
          <x14:cfRule type="expression" priority="3" id="{474F01DC-9727-4F0B-8217-A7DFEBE092D1}">
            <xm:f>'U:\Desktop\New folder\[20191231 - IN - Uitvraag - Munt.xlsx]0. Algemeen'!#REF!="nee"</xm:f>
            <x14:dxf>
              <fill>
                <patternFill>
                  <bgColor theme="0"/>
                </patternFill>
              </fill>
            </x14:dxf>
          </x14:cfRule>
          <xm:sqref>F20:F23</xm:sqref>
        </x14:conditionalFormatting>
        <x14:conditionalFormatting xmlns:xm="http://schemas.microsoft.com/office/excel/2006/main">
          <x14:cfRule type="expression" priority="2" id="{9AF3D736-22C0-40C9-A546-EC01F6F132FD}">
            <xm:f>'U:\Desktop\New folder\[20191231 - IN - Uitvraag - Munt.xlsx]0. Algemeen'!#REF!="nee"</xm:f>
            <x14:dxf>
              <fill>
                <patternFill>
                  <bgColor theme="0"/>
                </patternFill>
              </fill>
            </x14:dxf>
          </x14:cfRule>
          <xm:sqref>H20:H23</xm:sqref>
        </x14:conditionalFormatting>
        <x14:conditionalFormatting xmlns:xm="http://schemas.microsoft.com/office/excel/2006/main">
          <x14:cfRule type="expression" priority="1" id="{8F69C4C8-3B7A-441A-8B64-F27C80158414}">
            <xm:f>'U:\Desktop\New folder\[20191231 - IN - Uitvraag - Munt.xlsx]0. Algemeen'!#REF!="nee"</xm:f>
            <x14:dxf>
              <fill>
                <patternFill>
                  <bgColor theme="0"/>
                </patternFill>
              </fill>
            </x14:dxf>
          </x14:cfRule>
          <xm:sqref>J20:J23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 fitToPage="1"/>
  </sheetPr>
  <dimension ref="A1:V60"/>
  <sheetViews>
    <sheetView zoomScaleNormal="100" zoomScalePageLayoutView="40" workbookViewId="0">
      <selection activeCell="J9" sqref="J9"/>
    </sheetView>
  </sheetViews>
  <sheetFormatPr defaultColWidth="0" defaultRowHeight="14.4" zeroHeight="1" x14ac:dyDescent="0.3"/>
  <cols>
    <col min="1" max="1" width="4.44140625" style="1" customWidth="1"/>
    <col min="2" max="2" width="5.109375" style="1" customWidth="1"/>
    <col min="3" max="3" width="51.33203125" style="1" customWidth="1"/>
    <col min="4" max="4" width="3.33203125" style="1" customWidth="1"/>
    <col min="5" max="5" width="1.5546875" style="1" customWidth="1"/>
    <col min="6" max="10" width="10" style="1" customWidth="1"/>
    <col min="11" max="11" width="13.33203125" style="1" customWidth="1"/>
    <col min="12" max="14" width="10.44140625" style="1" customWidth="1"/>
    <col min="15" max="15" width="10.44140625" style="1" customWidth="1" collapsed="1"/>
    <col min="16" max="16" width="10.44140625" style="1" customWidth="1"/>
    <col min="17" max="17" width="9.33203125" style="89" customWidth="1"/>
    <col min="18" max="22" width="0" style="1" hidden="1" customWidth="1"/>
    <col min="23" max="16384" width="9.109375" style="1" hidden="1"/>
  </cols>
  <sheetData>
    <row r="1" spans="1:17" ht="21" x14ac:dyDescent="0.4">
      <c r="B1" s="143" t="s">
        <v>280</v>
      </c>
    </row>
    <row r="2" spans="1:17" x14ac:dyDescent="0.3">
      <c r="B2" s="1" t="s">
        <v>283</v>
      </c>
    </row>
    <row r="3" spans="1:17" x14ac:dyDescent="0.3"/>
    <row r="4" spans="1:17" x14ac:dyDescent="0.3">
      <c r="A4" s="2" t="s">
        <v>1</v>
      </c>
      <c r="B4" s="200" t="s">
        <v>74</v>
      </c>
      <c r="C4" s="200"/>
      <c r="D4" s="200"/>
      <c r="E4" s="200"/>
    </row>
    <row r="5" spans="1:17" x14ac:dyDescent="0.3"/>
    <row r="6" spans="1:17" ht="222.75" customHeight="1" x14ac:dyDescent="0.3">
      <c r="B6" s="201" t="s">
        <v>11</v>
      </c>
      <c r="C6" s="202"/>
      <c r="D6" s="202"/>
      <c r="E6" s="203"/>
      <c r="F6" s="100" t="s">
        <v>6</v>
      </c>
      <c r="G6" s="101" t="s">
        <v>7</v>
      </c>
      <c r="H6" s="102" t="s">
        <v>8</v>
      </c>
      <c r="I6" s="139" t="s">
        <v>10</v>
      </c>
      <c r="J6" s="138" t="s">
        <v>285</v>
      </c>
      <c r="K6" s="67" t="s">
        <v>5</v>
      </c>
      <c r="L6" s="88"/>
    </row>
    <row r="7" spans="1:17" s="89" customFormat="1" x14ac:dyDescent="0.3">
      <c r="A7" s="1"/>
      <c r="B7" s="94" t="s">
        <v>0</v>
      </c>
      <c r="C7" s="204" t="s">
        <v>4</v>
      </c>
      <c r="D7" s="204"/>
      <c r="E7" s="204"/>
      <c r="F7" s="110"/>
      <c r="G7" s="110"/>
      <c r="H7" s="110"/>
      <c r="I7" s="110"/>
      <c r="J7" s="110"/>
      <c r="K7" s="69" t="str">
        <f>IF(AND(F7&lt;&gt;"",G7&lt;&gt;"",H7&lt;&gt;"",I7&lt;&gt;"",J7&lt;&gt;""),SUM(F7:J7),"")</f>
        <v/>
      </c>
      <c r="L7" s="89">
        <f>IF(F7&lt;=SUM('1. Risicosegmentatie'!D7:D10),1,0)</f>
        <v>1</v>
      </c>
      <c r="M7" s="89">
        <f>IF(G7&lt;=SUM('1. Risicosegmentatie'!F9,'1. Risicosegmentatie'!F10),1,0)</f>
        <v>1</v>
      </c>
      <c r="N7" s="89">
        <f>IF(H7&lt;=SUM('1. Risicosegmentatie'!F8,'1. Risicosegmentatie'!H9,'1. Risicosegmentatie'!H10),1,0)</f>
        <v>1</v>
      </c>
      <c r="O7" s="89">
        <f>IF(I7&lt;=SUM('1. Risicosegmentatie'!F7,'1. Risicosegmentatie'!H8),1,0)</f>
        <v>1</v>
      </c>
      <c r="P7" s="89">
        <f>IF(J7&lt;=SUM('1. Risicosegmentatie'!H7,'1. Risicosegmentatie'!J7:J10),1,0)</f>
        <v>1</v>
      </c>
      <c r="Q7" s="90">
        <f>IF(SUM(L7:P7)=5,1,0)</f>
        <v>1</v>
      </c>
    </row>
    <row r="8" spans="1:17" s="89" customFormat="1" x14ac:dyDescent="0.3">
      <c r="A8" s="1"/>
      <c r="B8" s="94" t="s">
        <v>1</v>
      </c>
      <c r="C8" s="194" t="s">
        <v>232</v>
      </c>
      <c r="D8" s="195"/>
      <c r="E8" s="196"/>
      <c r="F8" s="110"/>
      <c r="G8" s="110"/>
      <c r="H8" s="110"/>
      <c r="I8" s="110"/>
      <c r="J8" s="110"/>
      <c r="K8" s="69" t="str">
        <f>IF(AND(F8&lt;&gt;"",G8&lt;&gt;"",H8&lt;&gt;"",I8&lt;&gt;"",J8&lt;&gt;""),SUM(F8:J8),"")</f>
        <v/>
      </c>
      <c r="L8" s="89">
        <f t="shared" ref="L8:P9" si="0">IF(F8&lt;=F7,1,0)</f>
        <v>1</v>
      </c>
      <c r="M8" s="89">
        <f t="shared" si="0"/>
        <v>1</v>
      </c>
      <c r="N8" s="89">
        <f t="shared" si="0"/>
        <v>1</v>
      </c>
      <c r="O8" s="89">
        <f t="shared" si="0"/>
        <v>1</v>
      </c>
      <c r="P8" s="89">
        <f t="shared" si="0"/>
        <v>1</v>
      </c>
      <c r="Q8" s="90">
        <f>IF(SUM(L8:P8)=5,1,0)</f>
        <v>1</v>
      </c>
    </row>
    <row r="9" spans="1:17" s="89" customFormat="1" x14ac:dyDescent="0.3">
      <c r="A9" s="1"/>
      <c r="B9" s="94" t="s">
        <v>2</v>
      </c>
      <c r="C9" s="204" t="s">
        <v>290</v>
      </c>
      <c r="D9" s="204"/>
      <c r="E9" s="204"/>
      <c r="F9" s="110"/>
      <c r="G9" s="110"/>
      <c r="H9" s="110"/>
      <c r="I9" s="110"/>
      <c r="J9" s="110"/>
      <c r="K9" s="69" t="str">
        <f>IF(AND(F9&lt;&gt;"",G9&lt;&gt;"",H9&lt;&gt;"",I9&lt;&gt;"",J9&lt;&gt;""),SUM(F9:J9),"")</f>
        <v/>
      </c>
      <c r="L9" s="89">
        <f t="shared" si="0"/>
        <v>1</v>
      </c>
      <c r="M9" s="89">
        <f t="shared" si="0"/>
        <v>1</v>
      </c>
      <c r="N9" s="89">
        <f t="shared" si="0"/>
        <v>1</v>
      </c>
      <c r="O9" s="89">
        <f t="shared" si="0"/>
        <v>1</v>
      </c>
      <c r="P9" s="89">
        <f t="shared" si="0"/>
        <v>1</v>
      </c>
      <c r="Q9" s="90">
        <f>IF(SUM(L9:P9)=5,1,0)</f>
        <v>1</v>
      </c>
    </row>
    <row r="10" spans="1:17" s="89" customFormat="1" x14ac:dyDescent="0.3">
      <c r="A10" s="1"/>
      <c r="B10" s="144"/>
      <c r="C10" s="197"/>
      <c r="D10" s="198"/>
      <c r="E10" s="198"/>
      <c r="F10" s="198"/>
      <c r="G10" s="198"/>
      <c r="H10" s="198"/>
      <c r="I10" s="198"/>
      <c r="J10" s="198"/>
      <c r="K10" s="199"/>
      <c r="L10" s="76"/>
      <c r="M10" s="76"/>
      <c r="N10" s="76"/>
      <c r="O10" s="76"/>
      <c r="P10" s="76"/>
      <c r="Q10" s="115"/>
    </row>
    <row r="11" spans="1:17" s="89" customFormat="1" x14ac:dyDescent="0.3">
      <c r="A11" s="1"/>
      <c r="B11" s="94" t="s">
        <v>287</v>
      </c>
      <c r="C11" s="204" t="s">
        <v>286</v>
      </c>
      <c r="D11" s="204"/>
      <c r="E11" s="204"/>
      <c r="F11" s="180"/>
      <c r="G11" s="180"/>
      <c r="H11" s="180"/>
      <c r="I11" s="180"/>
      <c r="J11" s="180"/>
      <c r="K11" s="69" t="str">
        <f>IF(AND(F11&lt;&gt;"",G11&lt;&gt;"",H11&lt;&gt;"",I11&lt;&gt;"",J11&lt;&gt;""),SUM(F11:J11),"")</f>
        <v/>
      </c>
      <c r="L11" s="89">
        <f t="shared" ref="L11:P12" si="1">IF(F11&lt;=F8,1,0)</f>
        <v>1</v>
      </c>
      <c r="M11" s="89">
        <f t="shared" si="1"/>
        <v>1</v>
      </c>
      <c r="N11" s="89">
        <f t="shared" si="1"/>
        <v>1</v>
      </c>
      <c r="O11" s="89">
        <f t="shared" si="1"/>
        <v>1</v>
      </c>
      <c r="P11" s="89">
        <f t="shared" si="1"/>
        <v>1</v>
      </c>
      <c r="Q11" s="90">
        <f>IF(SUM(L11:P11)=5,1,0)</f>
        <v>1</v>
      </c>
    </row>
    <row r="12" spans="1:17" s="89" customFormat="1" x14ac:dyDescent="0.3">
      <c r="A12" s="1"/>
      <c r="B12" s="94" t="s">
        <v>288</v>
      </c>
      <c r="C12" s="194" t="s">
        <v>289</v>
      </c>
      <c r="D12" s="195"/>
      <c r="E12" s="196"/>
      <c r="F12" s="145"/>
      <c r="G12" s="145"/>
      <c r="H12" s="145"/>
      <c r="I12" s="145"/>
      <c r="J12" s="145"/>
      <c r="K12" s="69" t="str">
        <f>IF(AND(F12&lt;&gt;"",G12&lt;&gt;"",H12&lt;&gt;"",I12&lt;&gt;"",J12&lt;&gt;""),SUM(F12:J12),"")</f>
        <v/>
      </c>
      <c r="L12" s="89">
        <f t="shared" si="1"/>
        <v>1</v>
      </c>
      <c r="M12" s="89">
        <f t="shared" si="1"/>
        <v>1</v>
      </c>
      <c r="N12" s="89">
        <f t="shared" si="1"/>
        <v>1</v>
      </c>
      <c r="O12" s="89">
        <f t="shared" si="1"/>
        <v>1</v>
      </c>
      <c r="P12" s="89">
        <f t="shared" si="1"/>
        <v>1</v>
      </c>
      <c r="Q12" s="90">
        <f>IF(SUM(L12:P12)=5,1,0)</f>
        <v>1</v>
      </c>
    </row>
    <row r="13" spans="1:17" s="76" customFormat="1" x14ac:dyDescent="0.3">
      <c r="A13" s="1"/>
      <c r="B13" s="95"/>
      <c r="C13" s="96"/>
      <c r="D13" s="97"/>
      <c r="E13" s="97"/>
      <c r="F13" s="99"/>
      <c r="G13" s="99"/>
      <c r="H13" s="99"/>
      <c r="I13" s="99"/>
      <c r="J13" s="99"/>
      <c r="K13" s="98"/>
      <c r="L13" s="89"/>
      <c r="M13" s="89"/>
      <c r="N13" s="89"/>
      <c r="O13" s="89"/>
      <c r="P13" s="89"/>
      <c r="Q13" s="106"/>
    </row>
    <row r="14" spans="1:17" s="76" customFormat="1" x14ac:dyDescent="0.3">
      <c r="A14" s="1"/>
      <c r="C14" s="96"/>
      <c r="D14" s="97"/>
      <c r="E14" s="97"/>
      <c r="F14" s="130"/>
      <c r="G14" s="99"/>
      <c r="H14" s="99"/>
      <c r="I14" s="99"/>
      <c r="J14" s="99"/>
      <c r="K14" s="22" t="s">
        <v>55</v>
      </c>
      <c r="L14" s="89"/>
      <c r="M14" s="89"/>
      <c r="N14" s="89"/>
      <c r="O14" s="89"/>
      <c r="P14" s="89"/>
      <c r="Q14" s="106"/>
    </row>
    <row r="15" spans="1:17" s="76" customFormat="1" x14ac:dyDescent="0.3">
      <c r="A15" s="1"/>
      <c r="C15" s="107"/>
      <c r="D15" s="97"/>
      <c r="E15" s="97"/>
      <c r="F15" s="99"/>
      <c r="G15" s="99"/>
      <c r="H15" s="99"/>
      <c r="I15" s="99"/>
      <c r="J15" s="99"/>
      <c r="K15" s="68" t="s">
        <v>34</v>
      </c>
      <c r="L15" s="75">
        <f>IF(AND(K7&lt;&gt;"",K8&lt;&gt;"",K9&lt;&gt;"",K11&lt;&gt;"",K12&lt;&gt;"",SUM(Q7:Q12)=5),1,0)</f>
        <v>0</v>
      </c>
      <c r="M15" s="89"/>
      <c r="N15" s="89"/>
      <c r="O15" s="89"/>
      <c r="P15" s="89"/>
      <c r="Q15" s="106"/>
    </row>
    <row r="16" spans="1:17" s="76" customFormat="1" x14ac:dyDescent="0.3">
      <c r="A16" s="1"/>
      <c r="B16" s="95"/>
      <c r="C16" s="96"/>
      <c r="D16" s="97"/>
      <c r="E16" s="97"/>
      <c r="F16" s="99"/>
      <c r="G16" s="99"/>
      <c r="H16" s="99"/>
      <c r="I16" s="99"/>
      <c r="J16" s="99"/>
      <c r="K16" s="111"/>
      <c r="L16" s="111"/>
      <c r="M16" s="89"/>
      <c r="N16" s="89"/>
      <c r="O16" s="89"/>
      <c r="P16" s="89"/>
      <c r="Q16" s="106"/>
    </row>
    <row r="17" spans="1:17" s="76" customFormat="1" ht="116.25" customHeight="1" x14ac:dyDescent="0.3">
      <c r="A17" s="1"/>
      <c r="B17" s="114"/>
      <c r="C17" s="114"/>
      <c r="D17" s="114"/>
      <c r="E17" s="114"/>
      <c r="F17" s="114"/>
      <c r="G17" s="114"/>
      <c r="H17" s="114"/>
      <c r="I17" s="99"/>
      <c r="J17" s="114"/>
      <c r="K17" s="114"/>
      <c r="L17" s="115"/>
      <c r="M17" s="89"/>
      <c r="N17" s="89"/>
      <c r="O17" s="89"/>
      <c r="P17" s="89"/>
      <c r="Q17" s="106"/>
    </row>
    <row r="18" spans="1:17" s="76" customForma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89"/>
      <c r="M18" s="89"/>
      <c r="N18" s="89"/>
      <c r="O18" s="89"/>
      <c r="P18" s="89"/>
      <c r="Q18" s="106"/>
    </row>
    <row r="19" spans="1:17" s="76" customForma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89"/>
      <c r="M19" s="89"/>
      <c r="N19" s="89"/>
      <c r="O19" s="89"/>
      <c r="P19" s="89"/>
      <c r="Q19" s="106"/>
    </row>
    <row r="20" spans="1:17" s="76" customForma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89"/>
      <c r="M20" s="89"/>
      <c r="N20" s="89"/>
      <c r="O20" s="89"/>
      <c r="P20" s="89"/>
      <c r="Q20" s="106"/>
    </row>
    <row r="21" spans="1:17" s="76" customForma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89"/>
      <c r="M21" s="89"/>
      <c r="N21" s="89"/>
      <c r="O21" s="89"/>
      <c r="P21" s="89"/>
      <c r="Q21" s="106"/>
    </row>
    <row r="22" spans="1:17" s="76" customForma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89"/>
      <c r="M22" s="89"/>
      <c r="N22" s="89"/>
      <c r="O22" s="89"/>
      <c r="P22" s="89"/>
      <c r="Q22" s="106"/>
    </row>
    <row r="23" spans="1:17" s="76" customForma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89"/>
      <c r="M23" s="89"/>
      <c r="N23" s="89"/>
      <c r="O23" s="89"/>
      <c r="P23" s="89"/>
      <c r="Q23" s="106"/>
    </row>
    <row r="24" spans="1:17" s="76" customForma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89"/>
      <c r="M24" s="89"/>
      <c r="N24" s="89"/>
      <c r="O24" s="89"/>
      <c r="P24" s="89"/>
      <c r="Q24" s="106"/>
    </row>
    <row r="25" spans="1:17" s="76" customForma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89"/>
      <c r="M25" s="89"/>
      <c r="N25" s="89"/>
      <c r="O25" s="89"/>
      <c r="P25" s="89"/>
      <c r="Q25" s="106"/>
    </row>
    <row r="26" spans="1:17" s="76" customForma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89"/>
      <c r="M26" s="89"/>
      <c r="N26" s="89"/>
      <c r="O26" s="89"/>
      <c r="P26" s="89"/>
      <c r="Q26" s="106"/>
    </row>
    <row r="27" spans="1:17" s="76" customForma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89"/>
      <c r="M27" s="89"/>
      <c r="N27" s="89"/>
      <c r="O27" s="89"/>
      <c r="P27" s="89"/>
      <c r="Q27" s="106"/>
    </row>
    <row r="28" spans="1:17" s="76" customForma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89"/>
      <c r="M28" s="89"/>
      <c r="N28" s="89"/>
      <c r="O28" s="89"/>
      <c r="P28" s="89"/>
      <c r="Q28" s="106"/>
    </row>
    <row r="29" spans="1:17" s="76" customForma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89"/>
      <c r="M29" s="89"/>
      <c r="N29" s="89"/>
      <c r="O29" s="89"/>
      <c r="P29" s="89"/>
      <c r="Q29" s="106"/>
    </row>
    <row r="30" spans="1:17" s="76" customForma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6"/>
    </row>
    <row r="31" spans="1:17" s="76" customForma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6"/>
    </row>
    <row r="32" spans="1:17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</sheetData>
  <sheetProtection algorithmName="SHA-512" hashValue="yEcScygzANfN4mk4i5y6P98NYBJJSvOQAYeEGbL0JWOdR7o22i0t+tsSkriLirQMlII6BZIl7wMpHa5dkxyVwg==" saltValue="6pGcbvUb/7suD/7pVPhVfQ==" spinCount="100000" sheet="1" selectLockedCells="1"/>
  <protectedRanges>
    <protectedRange sqref="F11:J12" name="Range2"/>
    <protectedRange sqref="F7:J9" name="Range1"/>
  </protectedRanges>
  <mergeCells count="8">
    <mergeCell ref="C12:E12"/>
    <mergeCell ref="C8:E8"/>
    <mergeCell ref="C10:K10"/>
    <mergeCell ref="B4:E4"/>
    <mergeCell ref="B6:E6"/>
    <mergeCell ref="C9:E9"/>
    <mergeCell ref="C7:E7"/>
    <mergeCell ref="C11:E11"/>
  </mergeCells>
  <conditionalFormatting sqref="L15">
    <cfRule type="cellIs" dxfId="55" priority="126" operator="equal">
      <formula>1</formula>
    </cfRule>
    <cfRule type="cellIs" dxfId="54" priority="127" operator="equal">
      <formula>0</formula>
    </cfRule>
  </conditionalFormatting>
  <conditionalFormatting sqref="H8">
    <cfRule type="expression" dxfId="53" priority="108">
      <formula>$N8=0</formula>
    </cfRule>
  </conditionalFormatting>
  <conditionalFormatting sqref="G8">
    <cfRule type="expression" dxfId="52" priority="40">
      <formula>$M8=0</formula>
    </cfRule>
  </conditionalFormatting>
  <conditionalFormatting sqref="H7">
    <cfRule type="expression" dxfId="51" priority="36">
      <formula>$N7=0</formula>
    </cfRule>
  </conditionalFormatting>
  <conditionalFormatting sqref="I7">
    <cfRule type="expression" dxfId="50" priority="32">
      <formula>$O7=0</formula>
    </cfRule>
  </conditionalFormatting>
  <conditionalFormatting sqref="J7">
    <cfRule type="expression" dxfId="49" priority="28">
      <formula>$P7=0</formula>
    </cfRule>
  </conditionalFormatting>
  <conditionalFormatting sqref="J12">
    <cfRule type="expression" dxfId="48" priority="153">
      <formula>$J$12&gt;$J$9</formula>
    </cfRule>
  </conditionalFormatting>
  <conditionalFormatting sqref="J9">
    <cfRule type="expression" dxfId="47" priority="157">
      <formula>$P$9=0</formula>
    </cfRule>
  </conditionalFormatting>
  <conditionalFormatting sqref="I8">
    <cfRule type="expression" dxfId="46" priority="23">
      <formula>$O$8=0</formula>
    </cfRule>
  </conditionalFormatting>
  <conditionalFormatting sqref="J8">
    <cfRule type="expression" dxfId="45" priority="22">
      <formula>$P$8=0</formula>
    </cfRule>
  </conditionalFormatting>
  <conditionalFormatting sqref="F9">
    <cfRule type="expression" dxfId="44" priority="21">
      <formula>$L$9=0</formula>
    </cfRule>
  </conditionalFormatting>
  <conditionalFormatting sqref="G9">
    <cfRule type="expression" dxfId="43" priority="20">
      <formula>$M$9=0</formula>
    </cfRule>
  </conditionalFormatting>
  <conditionalFormatting sqref="H9">
    <cfRule type="expression" dxfId="42" priority="19">
      <formula>$N$9=0</formula>
    </cfRule>
  </conditionalFormatting>
  <conditionalFormatting sqref="I9">
    <cfRule type="expression" dxfId="41" priority="18">
      <formula>$O$9=0</formula>
    </cfRule>
  </conditionalFormatting>
  <conditionalFormatting sqref="F7">
    <cfRule type="expression" dxfId="40" priority="17">
      <formula>$L$7=0</formula>
    </cfRule>
  </conditionalFormatting>
  <conditionalFormatting sqref="F8">
    <cfRule type="expression" dxfId="39" priority="16">
      <formula>$L$8=0</formula>
    </cfRule>
  </conditionalFormatting>
  <conditionalFormatting sqref="G7">
    <cfRule type="expression" dxfId="38" priority="15">
      <formula>$M$7=0</formula>
    </cfRule>
  </conditionalFormatting>
  <conditionalFormatting sqref="F11">
    <cfRule type="expression" dxfId="37" priority="14">
      <formula>$F$11&gt;$F$8</formula>
    </cfRule>
  </conditionalFormatting>
  <conditionalFormatting sqref="G11">
    <cfRule type="expression" dxfId="36" priority="13">
      <formula>$G$11&gt;$G$8</formula>
    </cfRule>
  </conditionalFormatting>
  <conditionalFormatting sqref="H11">
    <cfRule type="expression" dxfId="35" priority="12">
      <formula>$H$11&gt;$H$8</formula>
    </cfRule>
  </conditionalFormatting>
  <conditionalFormatting sqref="I11">
    <cfRule type="expression" dxfId="34" priority="11">
      <formula>$I$11&gt;$I$8</formula>
    </cfRule>
  </conditionalFormatting>
  <conditionalFormatting sqref="J11">
    <cfRule type="expression" dxfId="33" priority="10">
      <formula>$J$11&gt;$J$8</formula>
    </cfRule>
  </conditionalFormatting>
  <conditionalFormatting sqref="I12">
    <cfRule type="expression" dxfId="32" priority="9">
      <formula>$I$12&gt;$I$9</formula>
    </cfRule>
  </conditionalFormatting>
  <conditionalFormatting sqref="H12">
    <cfRule type="expression" dxfId="31" priority="8">
      <formula>$H$12&gt;$H$9</formula>
    </cfRule>
  </conditionalFormatting>
  <conditionalFormatting sqref="G12">
    <cfRule type="expression" dxfId="30" priority="7">
      <formula>$G$12&gt;$G$9</formula>
    </cfRule>
  </conditionalFormatting>
  <conditionalFormatting sqref="F12">
    <cfRule type="expression" dxfId="29" priority="6">
      <formula>$F$12&gt;$F$9</formula>
    </cfRule>
  </conditionalFormatting>
  <dataValidations count="1">
    <dataValidation type="whole" operator="greaterThanOrEqual" allowBlank="1" showInputMessage="1" showErrorMessage="1" error="Vul een geheel getal in dat groter is dan of gelijk is aan 0." sqref="F15:J16 G14:J14 I17 F12:J13 F7:J9" xr:uid="{00000000-0002-0000-0200-000000000000}">
      <formula1>0</formula1>
    </dataValidation>
  </dataValidations>
  <pageMargins left="0.7" right="0.7" top="0.75" bottom="0.95104166666666667" header="0.3" footer="0.3"/>
  <pageSetup paperSize="9" scale="87" fitToHeight="0" orientation="landscape" r:id="rId1"/>
  <headerFooter>
    <oddHeader>&amp;C2. Klantactivatie</oddHead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C734A7B-B1BD-4D80-ABAE-CAC80E7B107B}">
            <xm:f>$H$7&gt;SUM('1. Risicosegmentatie'!$F$8,'1. Risicosegmentatie'!$H$9,'1. Risicosegmentatie'!$H$10)</xm:f>
            <x14:dxf>
              <fill>
                <patternFill>
                  <bgColor theme="5" tint="0.79998168889431442"/>
                </patternFill>
              </fill>
            </x14:dxf>
          </x14:cfRule>
          <xm:sqref>H7</xm:sqref>
        </x14:conditionalFormatting>
        <x14:conditionalFormatting xmlns:xm="http://schemas.microsoft.com/office/excel/2006/main">
          <x14:cfRule type="expression" priority="2" id="{987375F4-CF27-4806-876C-016996C2DC8B}">
            <xm:f>$I$7&gt;SUM('1. Risicosegmentatie'!$F$7,'1. Risicosegmentatie'!$H$8)</xm:f>
            <x14:dxf>
              <fill>
                <patternFill>
                  <bgColor theme="5" tint="0.79998168889431442"/>
                </patternFill>
              </fill>
            </x14:dxf>
          </x14:cfRule>
          <xm:sqref>I7</xm:sqref>
        </x14:conditionalFormatting>
        <x14:conditionalFormatting xmlns:xm="http://schemas.microsoft.com/office/excel/2006/main">
          <x14:cfRule type="expression" priority="1" id="{EA4CC567-CFE5-4E99-A18C-951A023653D6}">
            <xm:f>$J$7&gt;SUM('1. Risicosegmentatie'!$H$7,'1. Risicosegmentatie'!$J$7,'1. Risicosegmentatie'!$J$8,'1. Risicosegmentatie'!$J$9,'1. Risicosegmentatie'!$J$10)</xm:f>
            <x14:dxf>
              <fill>
                <patternFill>
                  <bgColor theme="5" tint="0.79998168889431442"/>
                </patternFill>
              </fill>
            </x14:dxf>
          </x14:cfRule>
          <xm:sqref>J7</xm:sqref>
        </x14:conditionalFormatting>
        <x14:conditionalFormatting xmlns:xm="http://schemas.microsoft.com/office/excel/2006/main">
          <x14:cfRule type="expression" priority="5" id="{1EA1DA87-0468-4079-82EB-7BA2108625A6}">
            <xm:f>$F$7&gt;SUM('1. Risicosegmentatie'!$D$7,'1. Risicosegmentatie'!$D$8,'1. Risicosegmentatie'!$D$9,'1. Risicosegmentatie'!$D$10)</xm:f>
            <x14:dxf>
              <fill>
                <patternFill>
                  <bgColor theme="5" tint="0.79998168889431442"/>
                </patternFill>
              </fill>
            </x14:dxf>
          </x14:cfRule>
          <xm:sqref>F7</xm:sqref>
        </x14:conditionalFormatting>
        <x14:conditionalFormatting xmlns:xm="http://schemas.microsoft.com/office/excel/2006/main">
          <x14:cfRule type="expression" priority="4" id="{90D8CCE2-1799-4DFE-B20B-B42552ED14F4}">
            <xm:f>$G$7&gt;SUM('1. Risicosegmentatie'!$F$9,'1. Risicosegmentatie'!$F$10)</xm:f>
            <x14:dxf>
              <fill>
                <patternFill>
                  <bgColor theme="5" tint="0.79998168889431442"/>
                </patternFill>
              </fill>
            </x14:dxf>
          </x14:cfRule>
          <xm:sqref>G7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 fitToPage="1"/>
  </sheetPr>
  <dimension ref="A1:Z41"/>
  <sheetViews>
    <sheetView zoomScaleNormal="100" zoomScalePageLayoutView="40" workbookViewId="0">
      <selection activeCell="E22" sqref="E22"/>
    </sheetView>
  </sheetViews>
  <sheetFormatPr defaultColWidth="0" defaultRowHeight="14.4" x14ac:dyDescent="0.3"/>
  <cols>
    <col min="1" max="1" width="4.44140625" style="5" customWidth="1"/>
    <col min="2" max="2" width="54.33203125" style="5" customWidth="1"/>
    <col min="3" max="3" width="15.33203125" style="5" customWidth="1"/>
    <col min="4" max="4" width="8.33203125" style="5" customWidth="1"/>
    <col min="5" max="5" width="15.6640625" style="5" customWidth="1"/>
    <col min="6" max="6" width="7.6640625" style="5" customWidth="1"/>
    <col min="7" max="7" width="16.6640625" style="5" customWidth="1"/>
    <col min="8" max="8" width="8" style="5" customWidth="1"/>
    <col min="9" max="9" width="16.109375" style="5" customWidth="1"/>
    <col min="10" max="10" width="7.88671875" style="5" customWidth="1"/>
    <col min="11" max="26" width="9.109375" style="5" customWidth="1"/>
    <col min="27" max="16384" width="9.109375" style="5" hidden="1"/>
  </cols>
  <sheetData>
    <row r="1" spans="1:20" ht="21" x14ac:dyDescent="0.4">
      <c r="B1" s="143" t="s">
        <v>280</v>
      </c>
    </row>
    <row r="2" spans="1:20" x14ac:dyDescent="0.3">
      <c r="B2" s="1" t="s">
        <v>284</v>
      </c>
    </row>
    <row r="4" spans="1:20" x14ac:dyDescent="0.3">
      <c r="A4" s="22" t="s">
        <v>33</v>
      </c>
      <c r="B4" s="22" t="s">
        <v>3</v>
      </c>
    </row>
    <row r="6" spans="1:20" ht="46.5" customHeight="1" x14ac:dyDescent="0.3">
      <c r="B6" s="77" t="s">
        <v>11</v>
      </c>
      <c r="C6" s="212" t="s">
        <v>12</v>
      </c>
      <c r="D6" s="213"/>
      <c r="E6" s="214" t="s">
        <v>13</v>
      </c>
      <c r="F6" s="215"/>
      <c r="G6" s="216" t="s">
        <v>14</v>
      </c>
      <c r="H6" s="217"/>
      <c r="I6" s="214" t="s">
        <v>61</v>
      </c>
      <c r="J6" s="215"/>
      <c r="L6" s="72" t="s">
        <v>59</v>
      </c>
      <c r="M6" s="72" t="s">
        <v>60</v>
      </c>
      <c r="N6" s="4"/>
      <c r="O6" s="4"/>
      <c r="P6" s="4"/>
      <c r="Q6" s="4"/>
      <c r="R6" s="4"/>
      <c r="S6" s="4"/>
      <c r="T6" s="4"/>
    </row>
    <row r="7" spans="1:20" ht="15" customHeight="1" x14ac:dyDescent="0.3">
      <c r="B7" s="24" t="s">
        <v>44</v>
      </c>
      <c r="C7" s="83"/>
      <c r="D7" s="79" t="str">
        <f t="shared" ref="D7:J22" si="0">IF(AND(C7&lt;&gt;"",$C$23&lt;&gt;""),C7/$C$23,"")</f>
        <v/>
      </c>
      <c r="E7" s="85"/>
      <c r="F7" s="79" t="str">
        <f t="shared" si="0"/>
        <v/>
      </c>
      <c r="G7" s="86"/>
      <c r="H7" s="79" t="str">
        <f t="shared" si="0"/>
        <v/>
      </c>
      <c r="I7" s="86"/>
      <c r="J7" s="79" t="str">
        <f t="shared" si="0"/>
        <v/>
      </c>
      <c r="L7" s="54"/>
      <c r="M7" s="21"/>
      <c r="N7" s="21"/>
      <c r="O7" s="21"/>
      <c r="P7" s="21"/>
      <c r="Q7" s="21"/>
      <c r="R7" s="21"/>
      <c r="S7" s="21"/>
      <c r="T7" s="21"/>
    </row>
    <row r="8" spans="1:20" ht="15" customHeight="1" x14ac:dyDescent="0.3">
      <c r="B8" s="24" t="s">
        <v>45</v>
      </c>
      <c r="C8" s="83"/>
      <c r="D8" s="79" t="str">
        <f t="shared" si="0"/>
        <v/>
      </c>
      <c r="E8" s="83"/>
      <c r="F8" s="79" t="str">
        <f t="shared" si="0"/>
        <v/>
      </c>
      <c r="G8" s="86"/>
      <c r="H8" s="79" t="str">
        <f t="shared" si="0"/>
        <v/>
      </c>
      <c r="I8" s="86"/>
      <c r="J8" s="79" t="str">
        <f t="shared" si="0"/>
        <v/>
      </c>
      <c r="L8" s="54"/>
      <c r="M8" s="21"/>
      <c r="N8" s="21"/>
      <c r="O8" s="21"/>
      <c r="P8" s="21"/>
      <c r="Q8" s="21"/>
      <c r="R8" s="21"/>
      <c r="S8" s="21"/>
      <c r="T8" s="21"/>
    </row>
    <row r="9" spans="1:20" ht="15" customHeight="1" x14ac:dyDescent="0.3">
      <c r="B9" s="24" t="s">
        <v>46</v>
      </c>
      <c r="C9" s="83"/>
      <c r="D9" s="79" t="str">
        <f t="shared" si="0"/>
        <v/>
      </c>
      <c r="E9" s="83"/>
      <c r="F9" s="79" t="str">
        <f t="shared" si="0"/>
        <v/>
      </c>
      <c r="G9" s="86"/>
      <c r="H9" s="79" t="str">
        <f t="shared" si="0"/>
        <v/>
      </c>
      <c r="I9" s="86"/>
      <c r="J9" s="79" t="str">
        <f t="shared" si="0"/>
        <v/>
      </c>
      <c r="L9" s="54"/>
      <c r="M9" s="21"/>
      <c r="N9" s="21"/>
      <c r="O9" s="21"/>
      <c r="P9" s="21"/>
      <c r="Q9" s="21"/>
      <c r="R9" s="21"/>
      <c r="S9" s="21"/>
      <c r="T9" s="21"/>
    </row>
    <row r="10" spans="1:20" ht="15" customHeight="1" x14ac:dyDescent="0.3">
      <c r="B10" s="24" t="s">
        <v>47</v>
      </c>
      <c r="C10" s="83"/>
      <c r="D10" s="79" t="str">
        <f t="shared" si="0"/>
        <v/>
      </c>
      <c r="E10" s="83"/>
      <c r="F10" s="79" t="str">
        <f t="shared" si="0"/>
        <v/>
      </c>
      <c r="G10" s="86"/>
      <c r="H10" s="79" t="str">
        <f t="shared" si="0"/>
        <v/>
      </c>
      <c r="I10" s="86"/>
      <c r="J10" s="79" t="str">
        <f t="shared" si="0"/>
        <v/>
      </c>
      <c r="L10" s="54"/>
      <c r="M10" s="103">
        <f>IF(SUM(C7:C10)&lt;&gt;'2. Klantbenadering'!F9,0,1)</f>
        <v>1</v>
      </c>
      <c r="N10" s="21"/>
      <c r="O10" s="21"/>
      <c r="P10" s="21"/>
      <c r="Q10" s="21"/>
      <c r="R10" s="21"/>
      <c r="S10" s="21"/>
      <c r="T10" s="21"/>
    </row>
    <row r="11" spans="1:20" ht="15" customHeight="1" x14ac:dyDescent="0.3">
      <c r="B11" s="25" t="s">
        <v>48</v>
      </c>
      <c r="C11" s="83"/>
      <c r="D11" s="79" t="str">
        <f t="shared" si="0"/>
        <v/>
      </c>
      <c r="E11" s="83"/>
      <c r="F11" s="79" t="str">
        <f t="shared" si="0"/>
        <v/>
      </c>
      <c r="G11" s="86"/>
      <c r="H11" s="79" t="str">
        <f t="shared" si="0"/>
        <v/>
      </c>
      <c r="I11" s="86"/>
      <c r="J11" s="79" t="str">
        <f t="shared" si="0"/>
        <v/>
      </c>
      <c r="L11" s="54"/>
      <c r="M11" s="21"/>
      <c r="N11" s="21"/>
      <c r="O11" s="21"/>
      <c r="P11" s="21"/>
      <c r="Q11" s="21"/>
      <c r="R11" s="21"/>
      <c r="S11" s="21"/>
      <c r="T11" s="21"/>
    </row>
    <row r="12" spans="1:20" ht="15" customHeight="1" x14ac:dyDescent="0.3">
      <c r="B12" s="25" t="s">
        <v>49</v>
      </c>
      <c r="C12" s="83"/>
      <c r="D12" s="79" t="str">
        <f t="shared" si="0"/>
        <v/>
      </c>
      <c r="E12" s="83"/>
      <c r="F12" s="79" t="str">
        <f t="shared" si="0"/>
        <v/>
      </c>
      <c r="G12" s="86"/>
      <c r="H12" s="79" t="str">
        <f t="shared" si="0"/>
        <v/>
      </c>
      <c r="I12" s="86"/>
      <c r="J12" s="79" t="str">
        <f t="shared" si="0"/>
        <v/>
      </c>
      <c r="L12" s="54"/>
      <c r="M12" s="103">
        <f>IF(SUM(C11:C12)&lt;&gt;'2. Klantbenadering'!G9,0,1)</f>
        <v>1</v>
      </c>
      <c r="N12" s="21"/>
      <c r="O12" s="21"/>
      <c r="P12" s="21"/>
      <c r="Q12" s="21"/>
      <c r="R12" s="21"/>
      <c r="S12" s="21"/>
      <c r="T12" s="21"/>
    </row>
    <row r="13" spans="1:20" ht="15" customHeight="1" x14ac:dyDescent="0.3">
      <c r="B13" s="26" t="s">
        <v>50</v>
      </c>
      <c r="C13" s="83"/>
      <c r="D13" s="79" t="str">
        <f t="shared" si="0"/>
        <v/>
      </c>
      <c r="E13" s="83"/>
      <c r="F13" s="79" t="str">
        <f t="shared" si="0"/>
        <v/>
      </c>
      <c r="G13" s="86"/>
      <c r="H13" s="79" t="str">
        <f t="shared" si="0"/>
        <v/>
      </c>
      <c r="I13" s="86"/>
      <c r="J13" s="79" t="str">
        <f t="shared" si="0"/>
        <v/>
      </c>
      <c r="L13" s="54"/>
      <c r="M13" s="21"/>
      <c r="N13" s="21"/>
      <c r="O13" s="21"/>
      <c r="P13" s="21"/>
      <c r="Q13" s="21"/>
      <c r="R13" s="21"/>
      <c r="S13" s="21"/>
      <c r="T13" s="21"/>
    </row>
    <row r="14" spans="1:20" ht="15" customHeight="1" x14ac:dyDescent="0.3">
      <c r="B14" s="26" t="s">
        <v>25</v>
      </c>
      <c r="C14" s="83"/>
      <c r="D14" s="79" t="str">
        <f t="shared" si="0"/>
        <v/>
      </c>
      <c r="E14" s="83"/>
      <c r="F14" s="79" t="str">
        <f t="shared" si="0"/>
        <v/>
      </c>
      <c r="G14" s="86"/>
      <c r="H14" s="79" t="str">
        <f t="shared" si="0"/>
        <v/>
      </c>
      <c r="I14" s="86"/>
      <c r="J14" s="79" t="str">
        <f t="shared" si="0"/>
        <v/>
      </c>
      <c r="L14" s="54"/>
      <c r="M14" s="21"/>
      <c r="N14" s="21"/>
      <c r="O14" s="21"/>
      <c r="P14" s="21"/>
      <c r="Q14" s="21"/>
      <c r="R14" s="21"/>
      <c r="S14" s="21"/>
      <c r="T14" s="21"/>
    </row>
    <row r="15" spans="1:20" ht="15" customHeight="1" x14ac:dyDescent="0.3">
      <c r="B15" s="26" t="s">
        <v>29</v>
      </c>
      <c r="C15" s="83"/>
      <c r="D15" s="79" t="str">
        <f t="shared" si="0"/>
        <v/>
      </c>
      <c r="E15" s="83"/>
      <c r="F15" s="79" t="str">
        <f t="shared" si="0"/>
        <v/>
      </c>
      <c r="G15" s="86"/>
      <c r="H15" s="79" t="str">
        <f t="shared" si="0"/>
        <v/>
      </c>
      <c r="I15" s="86"/>
      <c r="J15" s="79" t="str">
        <f t="shared" si="0"/>
        <v/>
      </c>
      <c r="L15" s="54"/>
      <c r="M15" s="103">
        <f>IF(SUM(C13:C15)&lt;&gt;'2. Klantbenadering'!H9,0,1)</f>
        <v>1</v>
      </c>
      <c r="N15" s="21"/>
      <c r="O15" s="21"/>
      <c r="P15" s="21"/>
      <c r="Q15" s="21"/>
      <c r="R15" s="21"/>
      <c r="S15" s="21"/>
      <c r="T15" s="21"/>
    </row>
    <row r="16" spans="1:20" ht="15" customHeight="1" x14ac:dyDescent="0.3">
      <c r="B16" s="140" t="s">
        <v>51</v>
      </c>
      <c r="C16" s="83"/>
      <c r="D16" s="79" t="str">
        <f t="shared" si="0"/>
        <v/>
      </c>
      <c r="E16" s="83"/>
      <c r="F16" s="79" t="str">
        <f t="shared" si="0"/>
        <v/>
      </c>
      <c r="G16" s="86"/>
      <c r="H16" s="79" t="str">
        <f t="shared" si="0"/>
        <v/>
      </c>
      <c r="I16" s="86"/>
      <c r="J16" s="79" t="str">
        <f t="shared" si="0"/>
        <v/>
      </c>
      <c r="L16" s="54"/>
      <c r="M16" s="21"/>
      <c r="N16" s="21"/>
      <c r="O16" s="21"/>
      <c r="P16" s="21"/>
      <c r="Q16" s="21"/>
      <c r="R16" s="21"/>
      <c r="S16" s="21"/>
      <c r="T16" s="21"/>
    </row>
    <row r="17" spans="1:20" ht="15" customHeight="1" x14ac:dyDescent="0.3">
      <c r="B17" s="141" t="s">
        <v>21</v>
      </c>
      <c r="C17" s="83"/>
      <c r="D17" s="79" t="str">
        <f t="shared" si="0"/>
        <v/>
      </c>
      <c r="E17" s="83"/>
      <c r="F17" s="79" t="str">
        <f t="shared" si="0"/>
        <v/>
      </c>
      <c r="G17" s="86"/>
      <c r="H17" s="79" t="str">
        <f t="shared" si="0"/>
        <v/>
      </c>
      <c r="I17" s="86"/>
      <c r="J17" s="79" t="str">
        <f t="shared" si="0"/>
        <v/>
      </c>
      <c r="L17" s="54"/>
      <c r="M17" s="103">
        <f>IF(SUM(C16:C17)&lt;&gt;'2. Klantbenadering'!I9,0,1)</f>
        <v>1</v>
      </c>
      <c r="N17" s="21"/>
      <c r="O17" s="21"/>
      <c r="P17" s="21"/>
      <c r="Q17" s="21"/>
      <c r="R17" s="21"/>
      <c r="S17" s="21"/>
      <c r="T17" s="21"/>
    </row>
    <row r="18" spans="1:20" ht="15" customHeight="1" x14ac:dyDescent="0.3">
      <c r="B18" s="142" t="s">
        <v>52</v>
      </c>
      <c r="C18" s="83"/>
      <c r="D18" s="79" t="str">
        <f t="shared" si="0"/>
        <v/>
      </c>
      <c r="E18" s="83"/>
      <c r="F18" s="79" t="str">
        <f t="shared" si="0"/>
        <v/>
      </c>
      <c r="G18" s="86"/>
      <c r="H18" s="79" t="str">
        <f t="shared" si="0"/>
        <v/>
      </c>
      <c r="I18" s="86"/>
      <c r="J18" s="79" t="str">
        <f t="shared" si="0"/>
        <v/>
      </c>
      <c r="L18" s="54"/>
      <c r="M18" s="104"/>
      <c r="N18" s="21"/>
      <c r="O18" s="21"/>
      <c r="P18" s="21"/>
      <c r="Q18" s="21"/>
      <c r="R18" s="21"/>
      <c r="S18" s="21"/>
      <c r="T18" s="21"/>
    </row>
    <row r="19" spans="1:20" ht="15" customHeight="1" x14ac:dyDescent="0.3">
      <c r="B19" s="142" t="s">
        <v>18</v>
      </c>
      <c r="C19" s="83"/>
      <c r="D19" s="79" t="str">
        <f t="shared" si="0"/>
        <v/>
      </c>
      <c r="E19" s="83"/>
      <c r="F19" s="79" t="str">
        <f t="shared" si="0"/>
        <v/>
      </c>
      <c r="G19" s="86"/>
      <c r="H19" s="79" t="str">
        <f t="shared" si="0"/>
        <v/>
      </c>
      <c r="I19" s="86"/>
      <c r="J19" s="79" t="str">
        <f t="shared" si="0"/>
        <v/>
      </c>
      <c r="L19" s="54"/>
      <c r="M19" s="21"/>
      <c r="N19" s="21"/>
      <c r="O19" s="21"/>
      <c r="P19" s="21"/>
      <c r="Q19" s="21"/>
      <c r="R19" s="21"/>
      <c r="S19" s="21"/>
      <c r="T19" s="21"/>
    </row>
    <row r="20" spans="1:20" ht="15" customHeight="1" x14ac:dyDescent="0.3">
      <c r="B20" s="142" t="s">
        <v>22</v>
      </c>
      <c r="C20" s="83"/>
      <c r="D20" s="79" t="str">
        <f t="shared" si="0"/>
        <v/>
      </c>
      <c r="E20" s="83"/>
      <c r="F20" s="79" t="str">
        <f t="shared" si="0"/>
        <v/>
      </c>
      <c r="G20" s="86"/>
      <c r="H20" s="79" t="str">
        <f t="shared" si="0"/>
        <v/>
      </c>
      <c r="I20" s="86"/>
      <c r="J20" s="79" t="str">
        <f t="shared" si="0"/>
        <v/>
      </c>
      <c r="L20" s="54"/>
      <c r="M20" s="21"/>
      <c r="N20" s="21"/>
      <c r="O20" s="21"/>
      <c r="P20" s="21"/>
      <c r="Q20" s="21"/>
      <c r="R20" s="21"/>
      <c r="S20" s="21"/>
      <c r="T20" s="21"/>
    </row>
    <row r="21" spans="1:20" ht="15" customHeight="1" x14ac:dyDescent="0.3">
      <c r="B21" s="142" t="s">
        <v>26</v>
      </c>
      <c r="C21" s="83"/>
      <c r="D21" s="79" t="str">
        <f t="shared" si="0"/>
        <v/>
      </c>
      <c r="E21" s="83"/>
      <c r="F21" s="79" t="str">
        <f t="shared" si="0"/>
        <v/>
      </c>
      <c r="G21" s="86"/>
      <c r="H21" s="79" t="str">
        <f t="shared" si="0"/>
        <v/>
      </c>
      <c r="I21" s="86"/>
      <c r="J21" s="79" t="str">
        <f t="shared" si="0"/>
        <v/>
      </c>
      <c r="L21" s="54"/>
      <c r="M21" s="21"/>
      <c r="N21" s="21"/>
      <c r="O21" s="21"/>
      <c r="P21" s="21"/>
      <c r="Q21" s="21"/>
      <c r="R21" s="21"/>
      <c r="S21" s="21"/>
      <c r="T21" s="21"/>
    </row>
    <row r="22" spans="1:20" ht="15" customHeight="1" x14ac:dyDescent="0.3">
      <c r="B22" s="142" t="s">
        <v>30</v>
      </c>
      <c r="C22" s="83"/>
      <c r="D22" s="79" t="str">
        <f t="shared" si="0"/>
        <v/>
      </c>
      <c r="E22" s="83"/>
      <c r="F22" s="79" t="str">
        <f t="shared" si="0"/>
        <v/>
      </c>
      <c r="G22" s="86"/>
      <c r="H22" s="79" t="str">
        <f t="shared" si="0"/>
        <v/>
      </c>
      <c r="I22" s="86"/>
      <c r="J22" s="79" t="str">
        <f t="shared" si="0"/>
        <v/>
      </c>
      <c r="L22" s="54"/>
      <c r="M22" s="103">
        <f>IF(SUM(C18:C22)&lt;&gt;'2. Klantbenadering'!J9,0,1)</f>
        <v>1</v>
      </c>
      <c r="N22" s="21"/>
      <c r="O22" s="21"/>
      <c r="P22" s="21"/>
      <c r="Q22" s="21"/>
      <c r="R22" s="21"/>
      <c r="S22" s="21"/>
      <c r="T22" s="21"/>
    </row>
    <row r="23" spans="1:20" x14ac:dyDescent="0.3">
      <c r="B23" s="73" t="s">
        <v>5</v>
      </c>
      <c r="C23" s="84" t="str">
        <f>IF(AND(C7&lt;&gt;"",C8&lt;&gt;"",C9&lt;&gt;"",C10&lt;&gt;"",C11&lt;&gt;"",C12&lt;&gt;"",C13&lt;&gt;"",C14&lt;&gt;"",C15&lt;&gt;"",C16&lt;&gt;"",C17&lt;&gt;"",C18&lt;&gt;"",C19&lt;&gt;"",C20&lt;&gt;"",C21&lt;&gt;"",C22&lt;&gt;""),SUM(C7:C22),"")</f>
        <v/>
      </c>
      <c r="D23" s="79" t="str">
        <f>IF(C23&lt;&gt;"",SUM(D7:D22),"")</f>
        <v/>
      </c>
      <c r="E23" s="175" t="str">
        <f>IF(AND(E7&lt;&gt;"",E8&lt;&gt;"",E9&lt;&gt;"",E10&lt;&gt;"",E11&lt;&gt;"",E12&lt;&gt;"",E13&lt;&gt;"",E14&lt;&gt;"",E15&lt;&gt;"",E16&lt;&gt;"",E17&lt;&gt;"",E18&lt;&gt;"",E19&lt;&gt;"",E20&lt;&gt;"",E21&lt;&gt;"",E22&lt;&gt;""),SUM(E7:E22),"")</f>
        <v/>
      </c>
      <c r="F23" s="176" t="str">
        <f>IF(AND($C$23&lt;&gt;"",E23&lt;&gt;""),E23/$C$23,"")</f>
        <v/>
      </c>
      <c r="G23" s="175" t="str">
        <f>IF(AND(G7&lt;&gt;"",G8&lt;&gt;"",G9&lt;&gt;"",G10&lt;&gt;"",G11&lt;&gt;"",G12&lt;&gt;"",G13&lt;&gt;"",G14&lt;&gt;"",G15&lt;&gt;"",G16&lt;&gt;"",G17&lt;&gt;"",G18&lt;&gt;"",G19&lt;&gt;"",G20&lt;&gt;"",G21&lt;&gt;"",G22&lt;&gt;""),SUM(G7:G22),"")</f>
        <v/>
      </c>
      <c r="H23" s="176" t="str">
        <f>IF(AND($C$23&lt;&gt;"",G23&lt;&gt;""),G23/$C$23,"")</f>
        <v/>
      </c>
      <c r="I23" s="175" t="str">
        <f>IF(AND(I7&lt;&gt;"",I8&lt;&gt;"",I9&lt;&gt;"",I10&lt;&gt;"",I11&lt;&gt;"",I12&lt;&gt;"",I13&lt;&gt;"",I14&lt;&gt;"",I15&lt;&gt;"",I16&lt;&gt;"",I17&lt;&gt;"",I18&lt;&gt;"",I19&lt;&gt;"",I20&lt;&gt;"",I21&lt;&gt;"",I22&lt;&gt;""),SUM(I7:I22),"")</f>
        <v/>
      </c>
      <c r="J23" s="176" t="str">
        <f>IF(AND($C$23&lt;&gt;"",I23&lt;&gt;""),I23/$C$23,"")</f>
        <v/>
      </c>
      <c r="L23" s="54"/>
      <c r="M23" s="21"/>
      <c r="N23" s="21"/>
      <c r="O23" s="21"/>
      <c r="P23" s="21"/>
      <c r="Q23" s="21"/>
      <c r="R23" s="21"/>
      <c r="S23" s="21"/>
      <c r="T23" s="21"/>
    </row>
    <row r="24" spans="1:20" x14ac:dyDescent="0.3">
      <c r="B24" s="21"/>
      <c r="C24" s="65"/>
      <c r="D24" s="93"/>
      <c r="E24" s="65"/>
      <c r="F24" s="93"/>
      <c r="G24" s="65"/>
      <c r="H24" s="93"/>
      <c r="I24" s="65"/>
      <c r="J24" s="93"/>
      <c r="L24" s="21"/>
      <c r="M24" s="21"/>
      <c r="N24" s="21"/>
      <c r="O24" s="21"/>
      <c r="P24" s="21"/>
      <c r="Q24" s="21"/>
      <c r="R24" s="21"/>
      <c r="S24" s="21"/>
      <c r="T24" s="21"/>
    </row>
    <row r="25" spans="1:20" x14ac:dyDescent="0.3">
      <c r="D25" s="14"/>
      <c r="F25" s="14"/>
      <c r="G25" s="65"/>
      <c r="H25" s="93"/>
      <c r="L25" s="22" t="s">
        <v>55</v>
      </c>
      <c r="M25" s="93"/>
      <c r="N25" s="21"/>
      <c r="O25" s="21"/>
      <c r="P25" s="21"/>
      <c r="Q25" s="21"/>
      <c r="R25" s="21"/>
      <c r="S25" s="21"/>
      <c r="T25" s="21"/>
    </row>
    <row r="26" spans="1:20" x14ac:dyDescent="0.3">
      <c r="B26" s="32"/>
      <c r="D26" s="14"/>
      <c r="F26" s="14"/>
      <c r="G26" s="65"/>
      <c r="H26" s="93"/>
      <c r="L26" s="54" t="s">
        <v>33</v>
      </c>
      <c r="M26" s="74">
        <f>IF(AND(C23&lt;&gt;"",E23&lt;&gt;"",G23&lt;&gt;"",I23&lt;&gt;"",C23=SUM(E23,G23,I23),SUM(M10,M12,M15,M17,M22)=5),1,0)</f>
        <v>0</v>
      </c>
      <c r="N26" s="21"/>
      <c r="O26" s="21"/>
      <c r="P26" s="21"/>
      <c r="Q26" s="21"/>
      <c r="R26" s="21"/>
      <c r="S26" s="21"/>
      <c r="T26" s="21"/>
    </row>
    <row r="27" spans="1:20" x14ac:dyDescent="0.3">
      <c r="D27" s="14"/>
      <c r="F27" s="14"/>
      <c r="G27" s="65"/>
      <c r="H27" s="93"/>
      <c r="I27" s="21"/>
      <c r="J27" s="21"/>
      <c r="L27" s="21"/>
      <c r="M27" s="21"/>
      <c r="N27" s="21"/>
      <c r="O27" s="21"/>
      <c r="P27" s="21"/>
      <c r="Q27" s="21"/>
      <c r="R27" s="21"/>
      <c r="S27" s="21"/>
      <c r="T27" s="21"/>
    </row>
    <row r="31" spans="1:20" x14ac:dyDescent="0.3">
      <c r="A31" s="22" t="s">
        <v>297</v>
      </c>
      <c r="B31" s="22" t="s">
        <v>298</v>
      </c>
      <c r="C31" s="147" t="s">
        <v>305</v>
      </c>
      <c r="M31" s="21"/>
    </row>
    <row r="32" spans="1:20" x14ac:dyDescent="0.3">
      <c r="M32" s="21"/>
    </row>
    <row r="33" spans="2:13" x14ac:dyDescent="0.3">
      <c r="B33" s="168" t="s">
        <v>3</v>
      </c>
      <c r="C33" s="210" t="s">
        <v>299</v>
      </c>
      <c r="D33" s="211"/>
      <c r="E33" s="218" t="s">
        <v>300</v>
      </c>
      <c r="F33" s="219"/>
      <c r="G33" s="218" t="s">
        <v>301</v>
      </c>
      <c r="H33" s="219"/>
      <c r="I33" s="218" t="s">
        <v>302</v>
      </c>
      <c r="J33" s="219"/>
      <c r="K33" s="210" t="s">
        <v>5</v>
      </c>
      <c r="L33" s="211"/>
      <c r="M33" s="21"/>
    </row>
    <row r="34" spans="2:13" x14ac:dyDescent="0.3">
      <c r="B34" s="169" t="s">
        <v>13</v>
      </c>
      <c r="C34" s="209"/>
      <c r="D34" s="209"/>
      <c r="E34" s="209"/>
      <c r="F34" s="209"/>
      <c r="G34" s="209"/>
      <c r="H34" s="209"/>
      <c r="I34" s="209"/>
      <c r="J34" s="209"/>
      <c r="K34" s="207" t="str">
        <f>IF(AND(C34&lt;&gt;"",E34&lt;&gt;"",G34&lt;&gt;"",I34&lt;&gt;""),SUM(C34:J34),"")</f>
        <v/>
      </c>
      <c r="L34" s="208"/>
      <c r="M34" s="21"/>
    </row>
    <row r="35" spans="2:13" x14ac:dyDescent="0.3">
      <c r="B35" s="170" t="s">
        <v>14</v>
      </c>
      <c r="C35" s="209"/>
      <c r="D35" s="209"/>
      <c r="E35" s="209"/>
      <c r="F35" s="209"/>
      <c r="G35" s="209"/>
      <c r="H35" s="209"/>
      <c r="I35" s="209"/>
      <c r="J35" s="209"/>
      <c r="K35" s="207" t="str">
        <f>IF(AND(C35&lt;&gt;"",E35&lt;&gt;"",G35&lt;&gt;"",I35&lt;&gt;""),SUM(C35:J35),"")</f>
        <v/>
      </c>
      <c r="L35" s="208"/>
      <c r="M35" s="21"/>
    </row>
    <row r="36" spans="2:13" x14ac:dyDescent="0.3">
      <c r="B36" s="171" t="s">
        <v>61</v>
      </c>
      <c r="C36" s="209"/>
      <c r="D36" s="209"/>
      <c r="E36" s="209"/>
      <c r="F36" s="209"/>
      <c r="G36" s="209"/>
      <c r="H36" s="209"/>
      <c r="I36" s="209"/>
      <c r="J36" s="209"/>
      <c r="K36" s="207" t="str">
        <f>IF(AND(C36&lt;&gt;"",E36&lt;&gt;"",G36&lt;&gt;"",I36&lt;&gt;""),SUM(C36:J36),"")</f>
        <v/>
      </c>
      <c r="L36" s="208"/>
      <c r="M36" s="21"/>
    </row>
    <row r="37" spans="2:13" x14ac:dyDescent="0.3">
      <c r="B37" s="54" t="s">
        <v>303</v>
      </c>
      <c r="C37" s="209"/>
      <c r="D37" s="209"/>
      <c r="E37" s="209"/>
      <c r="F37" s="209"/>
      <c r="G37" s="209"/>
      <c r="H37" s="209"/>
      <c r="I37" s="209"/>
      <c r="J37" s="209"/>
      <c r="K37" s="207" t="str">
        <f>IF(AND(C37&lt;&gt;"",E37&lt;&gt;"",G37&lt;&gt;"",I37&lt;&gt;""),SUM(C37:J37),"")</f>
        <v/>
      </c>
      <c r="L37" s="208"/>
      <c r="M37" s="21"/>
    </row>
    <row r="38" spans="2:13" x14ac:dyDescent="0.3">
      <c r="B38" s="54" t="s">
        <v>5</v>
      </c>
      <c r="C38" s="205" t="str">
        <f>IF(AND(C34&lt;&gt;"",C35&lt;&gt;"",C36&lt;&gt;"",C37&lt;&gt;""),SUM(C34:D37),"")</f>
        <v/>
      </c>
      <c r="D38" s="206"/>
      <c r="E38" s="205" t="str">
        <f>IF(AND(E34&lt;&gt;"",E35&lt;&gt;"",E36&lt;&gt;"",E37&lt;&gt;""),SUM(E34:F37),"")</f>
        <v/>
      </c>
      <c r="F38" s="206"/>
      <c r="G38" s="205" t="str">
        <f>IF(AND(G34&lt;&gt;"",G35&lt;&gt;"",G36&lt;&gt;"",G37&lt;&gt;""),SUM(G34:H37),"")</f>
        <v/>
      </c>
      <c r="H38" s="206"/>
      <c r="I38" s="205" t="str">
        <f>IF(AND(I34&lt;&gt;"",I35&lt;&gt;"",I36&lt;&gt;"",I37&lt;&gt;""),SUM(I34:J37),"")</f>
        <v/>
      </c>
      <c r="J38" s="206"/>
      <c r="K38" s="207" t="str">
        <f>IF(AND(C38&lt;&gt;"",E38&lt;&gt;"",G38&lt;&gt;"",I38&lt;&gt;""),SUM(C38:J38),"")</f>
        <v/>
      </c>
      <c r="L38" s="208"/>
      <c r="M38" s="21"/>
    </row>
    <row r="39" spans="2:13" x14ac:dyDescent="0.3">
      <c r="B39" s="21"/>
      <c r="C39" s="172"/>
      <c r="D39" s="172"/>
      <c r="E39" s="172"/>
      <c r="F39" s="172"/>
      <c r="G39" s="172"/>
      <c r="H39" s="172"/>
      <c r="I39" s="172"/>
      <c r="J39" s="172"/>
      <c r="K39" s="173"/>
      <c r="L39" s="173"/>
      <c r="M39" s="21"/>
    </row>
    <row r="40" spans="2:13" x14ac:dyDescent="0.3">
      <c r="L40" s="22" t="s">
        <v>55</v>
      </c>
    </row>
    <row r="41" spans="2:13" x14ac:dyDescent="0.3">
      <c r="B41" s="32"/>
      <c r="D41" s="14"/>
      <c r="F41" s="14"/>
      <c r="L41" s="54" t="s">
        <v>297</v>
      </c>
      <c r="M41" s="74">
        <f>IF(OR('0. Algemeen'!D14&lt;250000,K38&lt;&gt;""),1,0)</f>
        <v>1</v>
      </c>
    </row>
  </sheetData>
  <sheetProtection algorithmName="SHA-512" hashValue="lmKb6UDIstoB1UBelEL/UrFeJHWctQDke8N81MMb8WajsDLK22lJhoT07md0zuhijO9nXNVJ8KPKt+z3ezhu9g==" saltValue="K6GValUbyjUimxoeqDgILQ==" spinCount="100000" sheet="1" selectLockedCells="1"/>
  <mergeCells count="34">
    <mergeCell ref="C6:D6"/>
    <mergeCell ref="E6:F6"/>
    <mergeCell ref="G6:H6"/>
    <mergeCell ref="I6:J6"/>
    <mergeCell ref="C33:D33"/>
    <mergeCell ref="E33:F33"/>
    <mergeCell ref="G33:H33"/>
    <mergeCell ref="I33:J33"/>
    <mergeCell ref="K33:L33"/>
    <mergeCell ref="C34:D34"/>
    <mergeCell ref="E34:F34"/>
    <mergeCell ref="G34:H34"/>
    <mergeCell ref="I34:J34"/>
    <mergeCell ref="K34:L34"/>
    <mergeCell ref="C35:D35"/>
    <mergeCell ref="E35:F35"/>
    <mergeCell ref="G35:H35"/>
    <mergeCell ref="I35:J35"/>
    <mergeCell ref="K35:L35"/>
    <mergeCell ref="C36:D36"/>
    <mergeCell ref="E36:F36"/>
    <mergeCell ref="G36:H36"/>
    <mergeCell ref="I36:J36"/>
    <mergeCell ref="K36:L36"/>
    <mergeCell ref="C37:D37"/>
    <mergeCell ref="E37:F37"/>
    <mergeCell ref="G37:H37"/>
    <mergeCell ref="I37:J37"/>
    <mergeCell ref="K37:L37"/>
    <mergeCell ref="C38:D38"/>
    <mergeCell ref="E38:F38"/>
    <mergeCell ref="G38:H38"/>
    <mergeCell ref="I38:J38"/>
    <mergeCell ref="K38:L38"/>
  </mergeCells>
  <conditionalFormatting sqref="L23">
    <cfRule type="expression" dxfId="23" priority="46">
      <formula>($E$23+$G$23+$I$23)&lt;&gt;$C$23</formula>
    </cfRule>
  </conditionalFormatting>
  <conditionalFormatting sqref="M26">
    <cfRule type="cellIs" dxfId="22" priority="44" operator="equal">
      <formula>1</formula>
    </cfRule>
    <cfRule type="cellIs" dxfId="21" priority="45" operator="equal">
      <formula>0</formula>
    </cfRule>
  </conditionalFormatting>
  <conditionalFormatting sqref="L7">
    <cfRule type="expression" dxfId="20" priority="48">
      <formula>($E7+$G7+$I7)&lt;&gt;$C7</formula>
    </cfRule>
  </conditionalFormatting>
  <conditionalFormatting sqref="L8:L22">
    <cfRule type="expression" dxfId="19" priority="43">
      <formula>($E8+$G8+$I8)&lt;&gt;$C8</formula>
    </cfRule>
  </conditionalFormatting>
  <conditionalFormatting sqref="M10">
    <cfRule type="cellIs" dxfId="18" priority="16" operator="equal">
      <formula>0</formula>
    </cfRule>
  </conditionalFormatting>
  <conditionalFormatting sqref="M12">
    <cfRule type="cellIs" dxfId="17" priority="8" operator="equal">
      <formula>0</formula>
    </cfRule>
  </conditionalFormatting>
  <conditionalFormatting sqref="M15">
    <cfRule type="cellIs" dxfId="16" priority="7" operator="equal">
      <formula>0</formula>
    </cfRule>
  </conditionalFormatting>
  <conditionalFormatting sqref="M17">
    <cfRule type="cellIs" dxfId="15" priority="6" operator="equal">
      <formula>0</formula>
    </cfRule>
  </conditionalFormatting>
  <conditionalFormatting sqref="M22">
    <cfRule type="cellIs" dxfId="14" priority="5" operator="equal">
      <formula>0</formula>
    </cfRule>
  </conditionalFormatting>
  <conditionalFormatting sqref="M41">
    <cfRule type="cellIs" dxfId="13" priority="1" operator="equal">
      <formula>1</formula>
    </cfRule>
    <cfRule type="cellIs" dxfId="12" priority="2" operator="equal">
      <formula>0</formula>
    </cfRule>
  </conditionalFormatting>
  <dataValidations count="1">
    <dataValidation type="whole" operator="greaterThanOrEqual" allowBlank="1" showInputMessage="1" showErrorMessage="1" error="Vul een getal in dat gelijk is aan of groter is dan 0." sqref="E7:E22 C7:C22 G7:G22 I7:I22 C34:J37" xr:uid="{00000000-0002-0000-0300-000000000000}">
      <formula1>0</formula1>
    </dataValidation>
  </dataValidations>
  <pageMargins left="0.38645833333333335" right="0.10833333333333334" top="0.75" bottom="0.75" header="0.3" footer="0.3"/>
  <pageSetup paperSize="9" scale="75" fitToHeight="0" orientation="landscape" r:id="rId1"/>
  <headerFooter>
    <oddHeader>&amp;C3. Betaalbaarheid en opvolging</oddHeader>
  </headerFooter>
  <ignoredErrors>
    <ignoredError sqref="F23:H23 I23 D23" formula="1"/>
    <ignoredError sqref="M10:M12 M13:M22" formulaRange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4" id="{E018C20E-C4B4-4D54-9FD6-06FC66F21BCA}">
            <xm:f>$C$23&lt;&gt;'2. Klantbenadering'!$K$9</xm:f>
            <x14:dxf>
              <fill>
                <patternFill>
                  <bgColor theme="5" tint="0.79998168889431442"/>
                </patternFill>
              </fill>
            </x14:dxf>
          </x14:cfRule>
          <xm:sqref>C23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S20"/>
  <sheetViews>
    <sheetView workbookViewId="0">
      <selection activeCell="A2" sqref="A2"/>
    </sheetView>
  </sheetViews>
  <sheetFormatPr defaultRowHeight="14.4" x14ac:dyDescent="0.3"/>
  <cols>
    <col min="1" max="1" width="10.33203125" bestFit="1" customWidth="1"/>
    <col min="2" max="2" width="10.5546875" bestFit="1" customWidth="1"/>
    <col min="3" max="3" width="17.5546875" bestFit="1" customWidth="1"/>
    <col min="4" max="5" width="21.44140625" bestFit="1" customWidth="1"/>
    <col min="6" max="6" width="35.5546875" bestFit="1" customWidth="1"/>
    <col min="7" max="7" width="52" bestFit="1" customWidth="1"/>
    <col min="8" max="8" width="62.44140625" bestFit="1" customWidth="1"/>
    <col min="9" max="9" width="14.6640625" style="78" bestFit="1" customWidth="1"/>
    <col min="10" max="10" width="18.6640625" bestFit="1" customWidth="1"/>
    <col min="11" max="11" width="21.88671875" bestFit="1" customWidth="1"/>
    <col min="12" max="12" width="22.88671875" bestFit="1" customWidth="1"/>
    <col min="13" max="13" width="19.6640625" bestFit="1" customWidth="1"/>
    <col min="14" max="14" width="19.33203125" bestFit="1" customWidth="1"/>
    <col min="15" max="15" width="23.44140625" bestFit="1" customWidth="1"/>
    <col min="16" max="16" width="26.5546875" bestFit="1" customWidth="1"/>
    <col min="17" max="17" width="27.109375" bestFit="1" customWidth="1"/>
    <col min="18" max="20" width="24" bestFit="1" customWidth="1"/>
    <col min="21" max="21" width="27.109375" bestFit="1" customWidth="1"/>
    <col min="22" max="22" width="28.5546875" bestFit="1" customWidth="1"/>
    <col min="23" max="23" width="25.5546875" bestFit="1" customWidth="1"/>
    <col min="24" max="24" width="25" bestFit="1" customWidth="1"/>
    <col min="25" max="25" width="19.33203125" bestFit="1" customWidth="1"/>
    <col min="26" max="26" width="22.44140625" bestFit="1" customWidth="1"/>
    <col min="27" max="27" width="23.44140625" bestFit="1" customWidth="1"/>
    <col min="28" max="28" width="20.33203125" bestFit="1" customWidth="1"/>
    <col min="29" max="29" width="19.88671875" bestFit="1" customWidth="1"/>
    <col min="30" max="30" width="11.109375" style="78" bestFit="1" customWidth="1"/>
    <col min="31" max="31" width="13.5546875" style="78" bestFit="1" customWidth="1"/>
    <col min="32" max="32" width="14.5546875" style="78" bestFit="1" customWidth="1"/>
    <col min="33" max="33" width="11.109375" style="78" bestFit="1" customWidth="1"/>
    <col min="34" max="34" width="9.44140625" style="78" bestFit="1" customWidth="1"/>
    <col min="35" max="35" width="16.33203125" style="78" bestFit="1" customWidth="1"/>
    <col min="36" max="36" width="22.6640625" bestFit="1" customWidth="1"/>
    <col min="37" max="37" width="25.33203125" bestFit="1" customWidth="1"/>
    <col min="38" max="38" width="26.44140625" bestFit="1" customWidth="1"/>
    <col min="39" max="39" width="23.33203125" bestFit="1" customWidth="1"/>
    <col min="40" max="40" width="22.88671875" bestFit="1" customWidth="1"/>
    <col min="41" max="41" width="27" bestFit="1" customWidth="1"/>
    <col min="42" max="42" width="30.109375" bestFit="1" customWidth="1"/>
    <col min="43" max="43" width="30.6640625" bestFit="1" customWidth="1"/>
    <col min="44" max="46" width="27.5546875" bestFit="1" customWidth="1"/>
    <col min="47" max="47" width="30.6640625" bestFit="1" customWidth="1"/>
    <col min="48" max="48" width="32.109375" bestFit="1" customWidth="1"/>
    <col min="49" max="49" width="29" bestFit="1" customWidth="1"/>
    <col min="50" max="50" width="28.5546875" bestFit="1" customWidth="1"/>
    <col min="51" max="51" width="19.33203125" bestFit="1" customWidth="1"/>
    <col min="52" max="52" width="22.44140625" bestFit="1" customWidth="1"/>
    <col min="53" max="53" width="23.44140625" bestFit="1" customWidth="1"/>
    <col min="54" max="54" width="20.33203125" bestFit="1" customWidth="1"/>
    <col min="55" max="55" width="20" bestFit="1" customWidth="1"/>
    <col min="56" max="56" width="14.88671875" style="78" bestFit="1" customWidth="1"/>
    <col min="57" max="57" width="17.109375" style="78" bestFit="1" customWidth="1"/>
    <col min="58" max="58" width="18.33203125" style="78" bestFit="1" customWidth="1"/>
    <col min="59" max="59" width="14.88671875" style="78" bestFit="1" customWidth="1"/>
    <col min="60" max="60" width="14.33203125" style="78" bestFit="1" customWidth="1"/>
    <col min="61" max="61" width="16.33203125" style="78" bestFit="1" customWidth="1"/>
    <col min="62" max="62" width="30.88671875" bestFit="1" customWidth="1"/>
    <col min="63" max="63" width="35.109375" bestFit="1" customWidth="1"/>
    <col min="64" max="64" width="36.109375" bestFit="1" customWidth="1"/>
    <col min="65" max="65" width="31.44140625" bestFit="1" customWidth="1"/>
    <col min="66" max="66" width="20.109375" bestFit="1" customWidth="1"/>
    <col min="67" max="67" width="12.5546875" bestFit="1" customWidth="1"/>
    <col min="68" max="68" width="40" bestFit="1" customWidth="1"/>
    <col min="69" max="69" width="41" bestFit="1" customWidth="1"/>
    <col min="70" max="70" width="36.33203125" bestFit="1" customWidth="1"/>
    <col min="71" max="71" width="25" bestFit="1" customWidth="1"/>
    <col min="72" max="72" width="12.5546875" bestFit="1" customWidth="1"/>
    <col min="73" max="73" width="40" bestFit="1" customWidth="1"/>
    <col min="74" max="74" width="41" bestFit="1" customWidth="1"/>
    <col min="75" max="75" width="36.33203125" bestFit="1" customWidth="1"/>
    <col min="76" max="76" width="25" bestFit="1" customWidth="1"/>
    <col min="77" max="77" width="9" customWidth="1"/>
    <col min="78" max="78" width="41" bestFit="1" customWidth="1"/>
    <col min="79" max="79" width="42" bestFit="1" customWidth="1"/>
    <col min="80" max="80" width="37.33203125" bestFit="1" customWidth="1"/>
    <col min="81" max="81" width="26.109375" bestFit="1" customWidth="1"/>
    <col min="82" max="82" width="23.33203125" style="78" bestFit="1" customWidth="1"/>
    <col min="83" max="84" width="28.88671875" style="78" bestFit="1" customWidth="1"/>
    <col min="85" max="85" width="29.88671875" style="78" bestFit="1" customWidth="1"/>
    <col min="86" max="86" width="9.44140625" style="78" bestFit="1" customWidth="1"/>
    <col min="87" max="87" width="16.33203125" style="78" bestFit="1" customWidth="1"/>
    <col min="88" max="88" width="26" bestFit="1" customWidth="1"/>
    <col min="89" max="89" width="30" bestFit="1" customWidth="1"/>
    <col min="90" max="90" width="26.88671875" bestFit="1" customWidth="1"/>
    <col min="91" max="91" width="34.6640625" bestFit="1" customWidth="1"/>
    <col min="92" max="92" width="42.44140625" bestFit="1" customWidth="1"/>
    <col min="93" max="93" width="12.33203125" bestFit="1" customWidth="1"/>
    <col min="94" max="94" width="22.88671875" bestFit="1" customWidth="1"/>
    <col min="95" max="95" width="27" bestFit="1" customWidth="1"/>
    <col min="96" max="96" width="23.5546875" bestFit="1" customWidth="1"/>
    <col min="97" max="98" width="28.5546875" bestFit="1" customWidth="1"/>
    <col min="99" max="99" width="19.109375" bestFit="1" customWidth="1"/>
    <col min="100" max="100" width="19.33203125" bestFit="1" customWidth="1"/>
    <col min="101" max="101" width="23" bestFit="1" customWidth="1"/>
    <col min="102" max="102" width="20" bestFit="1" customWidth="1"/>
    <col min="103" max="104" width="25" bestFit="1" customWidth="1"/>
    <col min="105" max="105" width="15.5546875" bestFit="1" customWidth="1"/>
    <col min="106" max="106" width="38.44140625" bestFit="1" customWidth="1"/>
    <col min="107" max="107" width="41.5546875" bestFit="1" customWidth="1"/>
    <col min="108" max="108" width="38.6640625" bestFit="1" customWidth="1"/>
    <col min="109" max="110" width="43.6640625" bestFit="1" customWidth="1"/>
    <col min="111" max="111" width="34.33203125" bestFit="1" customWidth="1"/>
    <col min="112" max="112" width="16.33203125" bestFit="1" customWidth="1"/>
    <col min="113" max="128" width="21.109375" style="78" bestFit="1" customWidth="1"/>
    <col min="129" max="129" width="22" bestFit="1" customWidth="1"/>
    <col min="130" max="130" width="22.88671875" style="78" bestFit="1" customWidth="1"/>
    <col min="131" max="145" width="22.88671875" bestFit="1" customWidth="1"/>
    <col min="146" max="146" width="23.5546875" bestFit="1" customWidth="1"/>
    <col min="147" max="162" width="23.88671875" bestFit="1" customWidth="1"/>
    <col min="163" max="163" width="28.88671875" bestFit="1" customWidth="1"/>
    <col min="164" max="164" width="28.88671875" style="78" customWidth="1"/>
    <col min="165" max="180" width="15.44140625" bestFit="1" customWidth="1"/>
    <col min="181" max="181" width="16.44140625" bestFit="1" customWidth="1"/>
    <col min="182" max="182" width="16.44140625" style="78" customWidth="1"/>
    <col min="183" max="198" width="16" bestFit="1" customWidth="1"/>
    <col min="199" max="199" width="6.44140625" customWidth="1"/>
    <col min="200" max="200" width="6.44140625" style="78" customWidth="1"/>
    <col min="201" max="201" width="13.33203125" bestFit="1" customWidth="1"/>
  </cols>
  <sheetData>
    <row r="1" spans="1:201" s="78" customFormat="1" ht="115.2" x14ac:dyDescent="0.3">
      <c r="A1" s="78" t="s">
        <v>75</v>
      </c>
      <c r="B1" s="78" t="s">
        <v>76</v>
      </c>
      <c r="C1" s="78" t="s">
        <v>77</v>
      </c>
      <c r="D1" s="78" t="s">
        <v>78</v>
      </c>
      <c r="E1" s="116" t="s">
        <v>79</v>
      </c>
      <c r="F1" s="116" t="s">
        <v>80</v>
      </c>
      <c r="G1" s="116" t="s">
        <v>81</v>
      </c>
      <c r="H1" s="116" t="s">
        <v>82</v>
      </c>
      <c r="I1" s="120" t="s">
        <v>181</v>
      </c>
      <c r="J1" s="70" t="s">
        <v>83</v>
      </c>
      <c r="K1" s="70" t="s">
        <v>84</v>
      </c>
      <c r="L1" s="70" t="s">
        <v>85</v>
      </c>
      <c r="M1" s="70" t="s">
        <v>86</v>
      </c>
      <c r="N1" s="70" t="s">
        <v>182</v>
      </c>
      <c r="O1" s="70" t="s">
        <v>87</v>
      </c>
      <c r="P1" s="70" t="s">
        <v>88</v>
      </c>
      <c r="Q1" s="70" t="s">
        <v>89</v>
      </c>
      <c r="R1" s="70" t="s">
        <v>90</v>
      </c>
      <c r="S1" s="70" t="s">
        <v>183</v>
      </c>
      <c r="T1" s="70" t="s">
        <v>91</v>
      </c>
      <c r="U1" s="70" t="s">
        <v>92</v>
      </c>
      <c r="V1" s="70" t="s">
        <v>184</v>
      </c>
      <c r="W1" s="70" t="s">
        <v>185</v>
      </c>
      <c r="X1" s="70" t="s">
        <v>186</v>
      </c>
      <c r="Y1" s="70" t="s">
        <v>93</v>
      </c>
      <c r="Z1" s="70" t="s">
        <v>94</v>
      </c>
      <c r="AA1" s="70" t="s">
        <v>95</v>
      </c>
      <c r="AB1" s="70" t="s">
        <v>96</v>
      </c>
      <c r="AC1" s="70" t="s">
        <v>187</v>
      </c>
      <c r="AD1" s="70" t="s">
        <v>177</v>
      </c>
      <c r="AE1" s="70" t="s">
        <v>178</v>
      </c>
      <c r="AF1" s="70" t="s">
        <v>179</v>
      </c>
      <c r="AG1" s="70" t="s">
        <v>180</v>
      </c>
      <c r="AH1" s="70" t="s">
        <v>188</v>
      </c>
      <c r="AI1" s="70" t="s">
        <v>209</v>
      </c>
      <c r="AJ1" s="70" t="s">
        <v>189</v>
      </c>
      <c r="AK1" s="70" t="s">
        <v>190</v>
      </c>
      <c r="AL1" s="70" t="s">
        <v>191</v>
      </c>
      <c r="AM1" s="70" t="s">
        <v>192</v>
      </c>
      <c r="AN1" s="70" t="s">
        <v>193</v>
      </c>
      <c r="AO1" s="70" t="s">
        <v>194</v>
      </c>
      <c r="AP1" s="70" t="s">
        <v>195</v>
      </c>
      <c r="AQ1" s="70" t="s">
        <v>196</v>
      </c>
      <c r="AR1" s="70" t="s">
        <v>197</v>
      </c>
      <c r="AS1" s="70" t="s">
        <v>198</v>
      </c>
      <c r="AT1" s="70" t="s">
        <v>199</v>
      </c>
      <c r="AU1" s="70" t="s">
        <v>200</v>
      </c>
      <c r="AV1" s="70" t="s">
        <v>201</v>
      </c>
      <c r="AW1" s="70" t="s">
        <v>202</v>
      </c>
      <c r="AX1" s="70" t="s">
        <v>203</v>
      </c>
      <c r="AY1" s="70" t="s">
        <v>93</v>
      </c>
      <c r="AZ1" s="70" t="s">
        <v>94</v>
      </c>
      <c r="BA1" s="70" t="s">
        <v>95</v>
      </c>
      <c r="BB1" s="70" t="s">
        <v>96</v>
      </c>
      <c r="BC1" s="70" t="s">
        <v>187</v>
      </c>
      <c r="BD1" s="70" t="s">
        <v>204</v>
      </c>
      <c r="BE1" s="70" t="s">
        <v>205</v>
      </c>
      <c r="BF1" s="70" t="s">
        <v>206</v>
      </c>
      <c r="BG1" s="70" t="s">
        <v>207</v>
      </c>
      <c r="BH1" s="70" t="s">
        <v>208</v>
      </c>
      <c r="BI1" s="70" t="s">
        <v>210</v>
      </c>
      <c r="BJ1" s="78" t="s">
        <v>97</v>
      </c>
      <c r="BK1" s="70" t="s">
        <v>98</v>
      </c>
      <c r="BL1" s="70" t="s">
        <v>99</v>
      </c>
      <c r="BM1" s="70" t="s">
        <v>100</v>
      </c>
      <c r="BN1" s="70" t="s">
        <v>211</v>
      </c>
      <c r="BO1" s="117" t="s">
        <v>101</v>
      </c>
      <c r="BP1" s="70" t="s">
        <v>102</v>
      </c>
      <c r="BQ1" s="70" t="s">
        <v>103</v>
      </c>
      <c r="BR1" s="70" t="s">
        <v>104</v>
      </c>
      <c r="BS1" s="70" t="s">
        <v>212</v>
      </c>
      <c r="BT1" s="118" t="s">
        <v>105</v>
      </c>
      <c r="BU1" s="70" t="s">
        <v>106</v>
      </c>
      <c r="BV1" s="70" t="s">
        <v>107</v>
      </c>
      <c r="BW1" s="70" t="s">
        <v>108</v>
      </c>
      <c r="BX1" s="70" t="s">
        <v>213</v>
      </c>
      <c r="BY1" s="118" t="s">
        <v>109</v>
      </c>
      <c r="BZ1" s="70" t="s">
        <v>110</v>
      </c>
      <c r="CA1" s="70" t="s">
        <v>111</v>
      </c>
      <c r="CB1" s="70" t="s">
        <v>112</v>
      </c>
      <c r="CC1" s="70" t="s">
        <v>214</v>
      </c>
      <c r="CD1" s="70" t="s">
        <v>215</v>
      </c>
      <c r="CE1" s="70" t="s">
        <v>216</v>
      </c>
      <c r="CF1" s="70" t="s">
        <v>217</v>
      </c>
      <c r="CG1" s="70" t="s">
        <v>218</v>
      </c>
      <c r="CH1" s="70" t="s">
        <v>219</v>
      </c>
      <c r="CI1" s="70" t="s">
        <v>220</v>
      </c>
      <c r="CJ1" s="70" t="s">
        <v>6</v>
      </c>
      <c r="CK1" s="70" t="s">
        <v>7</v>
      </c>
      <c r="CL1" s="70" t="s">
        <v>8</v>
      </c>
      <c r="CM1" s="70" t="s">
        <v>10</v>
      </c>
      <c r="CN1" s="70" t="s">
        <v>9</v>
      </c>
      <c r="CO1" s="70" t="s">
        <v>221</v>
      </c>
      <c r="CP1" s="70" t="s">
        <v>222</v>
      </c>
      <c r="CQ1" s="82" t="s">
        <v>223</v>
      </c>
      <c r="CR1" s="82" t="s">
        <v>224</v>
      </c>
      <c r="CS1" s="82" t="s">
        <v>225</v>
      </c>
      <c r="CT1" s="82" t="s">
        <v>226</v>
      </c>
      <c r="CU1" s="82" t="s">
        <v>227</v>
      </c>
      <c r="CV1" s="70" t="s">
        <v>228</v>
      </c>
      <c r="CW1" s="82" t="s">
        <v>229</v>
      </c>
      <c r="CX1" s="82" t="s">
        <v>233</v>
      </c>
      <c r="CY1" s="82" t="s">
        <v>230</v>
      </c>
      <c r="CZ1" s="82" t="s">
        <v>231</v>
      </c>
      <c r="DA1" s="82" t="s">
        <v>232</v>
      </c>
      <c r="DB1" s="70" t="s">
        <v>234</v>
      </c>
      <c r="DC1" s="82" t="s">
        <v>235</v>
      </c>
      <c r="DD1" s="82" t="s">
        <v>236</v>
      </c>
      <c r="DE1" s="82" t="s">
        <v>237</v>
      </c>
      <c r="DF1" s="82" t="s">
        <v>238</v>
      </c>
      <c r="DG1" s="82" t="s">
        <v>239</v>
      </c>
      <c r="DH1" s="82" t="s">
        <v>240</v>
      </c>
      <c r="DI1" s="82" t="s">
        <v>113</v>
      </c>
      <c r="DJ1" s="82" t="s">
        <v>114</v>
      </c>
      <c r="DK1" s="82" t="s">
        <v>115</v>
      </c>
      <c r="DL1" s="82" t="s">
        <v>116</v>
      </c>
      <c r="DM1" s="82" t="s">
        <v>117</v>
      </c>
      <c r="DN1" s="82" t="s">
        <v>118</v>
      </c>
      <c r="DO1" s="82" t="s">
        <v>119</v>
      </c>
      <c r="DP1" s="82" t="s">
        <v>120</v>
      </c>
      <c r="DQ1" s="82" t="s">
        <v>121</v>
      </c>
      <c r="DR1" s="82" t="s">
        <v>122</v>
      </c>
      <c r="DS1" s="82" t="s">
        <v>123</v>
      </c>
      <c r="DT1" s="82" t="s">
        <v>124</v>
      </c>
      <c r="DU1" s="82" t="s">
        <v>125</v>
      </c>
      <c r="DV1" s="82" t="s">
        <v>126</v>
      </c>
      <c r="DW1" s="82" t="s">
        <v>127</v>
      </c>
      <c r="DX1" s="82" t="s">
        <v>128</v>
      </c>
      <c r="DY1" s="82" t="s">
        <v>257</v>
      </c>
      <c r="DZ1" s="82" t="s">
        <v>258</v>
      </c>
      <c r="EA1" s="82" t="s">
        <v>241</v>
      </c>
      <c r="EB1" s="82" t="s">
        <v>242</v>
      </c>
      <c r="EC1" s="82" t="s">
        <v>243</v>
      </c>
      <c r="ED1" s="82" t="s">
        <v>244</v>
      </c>
      <c r="EE1" s="82" t="s">
        <v>245</v>
      </c>
      <c r="EF1" s="82" t="s">
        <v>246</v>
      </c>
      <c r="EG1" s="82" t="s">
        <v>247</v>
      </c>
      <c r="EH1" s="82" t="s">
        <v>248</v>
      </c>
      <c r="EI1" s="82" t="s">
        <v>249</v>
      </c>
      <c r="EJ1" s="82" t="s">
        <v>250</v>
      </c>
      <c r="EK1" s="82" t="s">
        <v>251</v>
      </c>
      <c r="EL1" s="82" t="s">
        <v>252</v>
      </c>
      <c r="EM1" s="82" t="s">
        <v>253</v>
      </c>
      <c r="EN1" s="82" t="s">
        <v>254</v>
      </c>
      <c r="EO1" s="82" t="s">
        <v>255</v>
      </c>
      <c r="EP1" s="71" t="s">
        <v>256</v>
      </c>
      <c r="EQ1" s="82" t="s">
        <v>129</v>
      </c>
      <c r="ER1" s="82" t="s">
        <v>130</v>
      </c>
      <c r="ES1" s="82" t="s">
        <v>131</v>
      </c>
      <c r="ET1" s="82" t="s">
        <v>132</v>
      </c>
      <c r="EU1" s="82" t="s">
        <v>133</v>
      </c>
      <c r="EV1" s="82" t="s">
        <v>134</v>
      </c>
      <c r="EW1" s="82" t="s">
        <v>135</v>
      </c>
      <c r="EX1" s="82" t="s">
        <v>136</v>
      </c>
      <c r="EY1" s="82" t="s">
        <v>137</v>
      </c>
      <c r="EZ1" s="82" t="s">
        <v>138</v>
      </c>
      <c r="FA1" s="82" t="s">
        <v>139</v>
      </c>
      <c r="FB1" s="82" t="s">
        <v>140</v>
      </c>
      <c r="FC1" s="82" t="s">
        <v>141</v>
      </c>
      <c r="FD1" s="82" t="s">
        <v>142</v>
      </c>
      <c r="FE1" s="82" t="s">
        <v>143</v>
      </c>
      <c r="FF1" s="82" t="s">
        <v>144</v>
      </c>
      <c r="FG1" s="125" t="s">
        <v>261</v>
      </c>
      <c r="FH1" s="125" t="s">
        <v>259</v>
      </c>
      <c r="FI1" s="82" t="s">
        <v>145</v>
      </c>
      <c r="FJ1" s="82" t="s">
        <v>146</v>
      </c>
      <c r="FK1" s="82" t="s">
        <v>147</v>
      </c>
      <c r="FL1" s="82" t="s">
        <v>148</v>
      </c>
      <c r="FM1" s="82" t="s">
        <v>149</v>
      </c>
      <c r="FN1" s="82" t="s">
        <v>150</v>
      </c>
      <c r="FO1" s="82" t="s">
        <v>151</v>
      </c>
      <c r="FP1" s="82" t="s">
        <v>152</v>
      </c>
      <c r="FQ1" s="82" t="s">
        <v>153</v>
      </c>
      <c r="FR1" s="82" t="s">
        <v>154</v>
      </c>
      <c r="FS1" s="82" t="s">
        <v>155</v>
      </c>
      <c r="FT1" s="82" t="s">
        <v>156</v>
      </c>
      <c r="FU1" s="82" t="s">
        <v>157</v>
      </c>
      <c r="FV1" s="82" t="s">
        <v>158</v>
      </c>
      <c r="FW1" s="82" t="s">
        <v>159</v>
      </c>
      <c r="FX1" s="82" t="s">
        <v>160</v>
      </c>
      <c r="FY1" s="71" t="s">
        <v>260</v>
      </c>
      <c r="FZ1" s="71" t="s">
        <v>262</v>
      </c>
      <c r="GA1" s="82" t="s">
        <v>161</v>
      </c>
      <c r="GB1" s="82" t="s">
        <v>162</v>
      </c>
      <c r="GC1" s="82" t="s">
        <v>163</v>
      </c>
      <c r="GD1" s="82" t="s">
        <v>164</v>
      </c>
      <c r="GE1" s="82" t="s">
        <v>165</v>
      </c>
      <c r="GF1" s="82" t="s">
        <v>166</v>
      </c>
      <c r="GG1" s="82" t="s">
        <v>167</v>
      </c>
      <c r="GH1" s="82" t="s">
        <v>168</v>
      </c>
      <c r="GI1" s="82" t="s">
        <v>169</v>
      </c>
      <c r="GJ1" s="82" t="s">
        <v>170</v>
      </c>
      <c r="GK1" s="82" t="s">
        <v>171</v>
      </c>
      <c r="GL1" s="82" t="s">
        <v>172</v>
      </c>
      <c r="GM1" s="82" t="s">
        <v>173</v>
      </c>
      <c r="GN1" s="82" t="s">
        <v>174</v>
      </c>
      <c r="GO1" s="82" t="s">
        <v>175</v>
      </c>
      <c r="GP1" s="82" t="s">
        <v>176</v>
      </c>
      <c r="GQ1" s="71" t="s">
        <v>263</v>
      </c>
      <c r="GR1" s="71" t="s">
        <v>264</v>
      </c>
      <c r="GS1" s="82" t="s">
        <v>56</v>
      </c>
    </row>
    <row r="2" spans="1:201" s="70" customFormat="1" x14ac:dyDescent="0.3">
      <c r="A2">
        <f>'0. Algemeen'!D8</f>
        <v>0</v>
      </c>
      <c r="B2" s="119">
        <f>'0. Algemeen'!D9</f>
        <v>0</v>
      </c>
      <c r="C2" s="119">
        <f>'0. Algemeen'!D10</f>
        <v>0</v>
      </c>
      <c r="D2" s="71">
        <f>'0. Algemeen'!D14</f>
        <v>0</v>
      </c>
      <c r="E2" s="71">
        <f>'0. Algemeen'!D15</f>
        <v>0</v>
      </c>
      <c r="F2" s="71">
        <f>'0. Algemeen'!D16</f>
        <v>0</v>
      </c>
      <c r="G2" s="71">
        <f>'0. Algemeen'!D17</f>
        <v>0</v>
      </c>
      <c r="H2" s="71">
        <f>'0. Algemeen'!D18</f>
        <v>0</v>
      </c>
      <c r="I2" s="70">
        <f>'0. Algemeen'!C34</f>
        <v>0</v>
      </c>
      <c r="J2" s="127">
        <f>'1. Risicosegmentatie'!D7</f>
        <v>0</v>
      </c>
      <c r="K2" s="127">
        <f>'1. Risicosegmentatie'!D8</f>
        <v>0</v>
      </c>
      <c r="L2" s="127">
        <f>'1. Risicosegmentatie'!D9</f>
        <v>0</v>
      </c>
      <c r="M2" s="127">
        <f>'1. Risicosegmentatie'!D10</f>
        <v>0</v>
      </c>
      <c r="N2" s="127" t="str">
        <f>'1. Risicosegmentatie'!D11</f>
        <v/>
      </c>
      <c r="O2" s="127">
        <f>'1. Risicosegmentatie'!F7</f>
        <v>0</v>
      </c>
      <c r="P2" s="127">
        <f>'1. Risicosegmentatie'!F8</f>
        <v>0</v>
      </c>
      <c r="Q2" s="127">
        <f>'1. Risicosegmentatie'!F9</f>
        <v>0</v>
      </c>
      <c r="R2" s="127">
        <f>'1. Risicosegmentatie'!F10</f>
        <v>0</v>
      </c>
      <c r="S2" s="127" t="str">
        <f>'1. Risicosegmentatie'!F11</f>
        <v/>
      </c>
      <c r="T2" s="127">
        <f>'1. Risicosegmentatie'!H7</f>
        <v>0</v>
      </c>
      <c r="U2" s="127">
        <f>'1. Risicosegmentatie'!H8</f>
        <v>0</v>
      </c>
      <c r="V2" s="127">
        <f>'1. Risicosegmentatie'!H9</f>
        <v>0</v>
      </c>
      <c r="W2" s="127">
        <f>'1. Risicosegmentatie'!H10</f>
        <v>0</v>
      </c>
      <c r="X2" s="128" t="str">
        <f>'1. Risicosegmentatie'!H11</f>
        <v/>
      </c>
      <c r="Y2" s="128">
        <f>'1. Risicosegmentatie'!J7</f>
        <v>0</v>
      </c>
      <c r="Z2" s="128">
        <f>'1. Risicosegmentatie'!J8</f>
        <v>0</v>
      </c>
      <c r="AA2" s="128">
        <f>'1. Risicosegmentatie'!J9</f>
        <v>0</v>
      </c>
      <c r="AB2" s="128">
        <f>'1. Risicosegmentatie'!J10</f>
        <v>0</v>
      </c>
      <c r="AC2" s="128" t="str">
        <f>'1. Risicosegmentatie'!J11</f>
        <v/>
      </c>
      <c r="AD2" s="128" t="str">
        <f>'1. Risicosegmentatie'!K7</f>
        <v/>
      </c>
      <c r="AE2" s="128" t="str">
        <f>'1. Risicosegmentatie'!K8</f>
        <v/>
      </c>
      <c r="AF2" s="128" t="str">
        <f>'1. Risicosegmentatie'!K9</f>
        <v/>
      </c>
      <c r="AG2" s="128" t="str">
        <f>'1. Risicosegmentatie'!K10</f>
        <v/>
      </c>
      <c r="AH2" s="128" t="str">
        <f>'1. Risicosegmentatie'!K11</f>
        <v/>
      </c>
      <c r="AI2" s="70" t="e">
        <f>'1. Risicosegmentatie'!#REF!</f>
        <v>#REF!</v>
      </c>
      <c r="AJ2" s="122">
        <f>'1. Risicosegmentatie'!D20</f>
        <v>0</v>
      </c>
      <c r="AK2" s="122">
        <f>'1. Risicosegmentatie'!D21</f>
        <v>0</v>
      </c>
      <c r="AL2" s="122">
        <f>'1. Risicosegmentatie'!D22</f>
        <v>0</v>
      </c>
      <c r="AM2" s="122">
        <f>'1. Risicosegmentatie'!D23</f>
        <v>0</v>
      </c>
      <c r="AN2" s="129" t="str">
        <f>'1. Risicosegmentatie'!D24</f>
        <v/>
      </c>
      <c r="AO2" s="123">
        <f>'1. Risicosegmentatie'!F20</f>
        <v>0</v>
      </c>
      <c r="AP2" s="123">
        <f>'1. Risicosegmentatie'!F21</f>
        <v>0</v>
      </c>
      <c r="AQ2" s="123">
        <f>'1. Risicosegmentatie'!F22</f>
        <v>0</v>
      </c>
      <c r="AR2" s="123">
        <f>'1. Risicosegmentatie'!F23</f>
        <v>0</v>
      </c>
      <c r="AS2" s="123" t="str">
        <f>'1. Risicosegmentatie'!F24</f>
        <v/>
      </c>
      <c r="AT2" s="123">
        <f>'1. Risicosegmentatie'!H20</f>
        <v>0</v>
      </c>
      <c r="AU2" s="123">
        <f>'1. Risicosegmentatie'!H21</f>
        <v>0</v>
      </c>
      <c r="AV2" s="123">
        <f>'1. Risicosegmentatie'!H22</f>
        <v>0</v>
      </c>
      <c r="AW2" s="123">
        <f>'1. Risicosegmentatie'!H23</f>
        <v>0</v>
      </c>
      <c r="AX2" s="123" t="str">
        <f>'1. Risicosegmentatie'!H24</f>
        <v/>
      </c>
      <c r="AY2" s="121">
        <f>'1. Risicosegmentatie'!J20</f>
        <v>0</v>
      </c>
      <c r="AZ2" s="121">
        <f>'1. Risicosegmentatie'!J21</f>
        <v>0</v>
      </c>
      <c r="BA2" s="121">
        <f>'1. Risicosegmentatie'!J22</f>
        <v>0</v>
      </c>
      <c r="BB2" s="121">
        <f>'1. Risicosegmentatie'!J23</f>
        <v>0</v>
      </c>
      <c r="BC2" s="123" t="str">
        <f>'1. Risicosegmentatie'!J24</f>
        <v/>
      </c>
      <c r="BD2" s="123" t="str">
        <f>'1. Risicosegmentatie'!K20</f>
        <v/>
      </c>
      <c r="BE2" s="123" t="str">
        <f>'1. Risicosegmentatie'!K21</f>
        <v/>
      </c>
      <c r="BF2" s="123" t="str">
        <f>'1. Risicosegmentatie'!K22</f>
        <v/>
      </c>
      <c r="BG2" s="123" t="str">
        <f>'1. Risicosegmentatie'!K23</f>
        <v/>
      </c>
      <c r="BH2" s="123" t="str">
        <f>'1. Risicosegmentatie'!K24</f>
        <v/>
      </c>
      <c r="BI2" s="70" t="e">
        <f>'1. Risicosegmentatie'!#REF!</f>
        <v>#REF!</v>
      </c>
      <c r="BJ2" s="127" t="e">
        <f>'1. Risicosegmentatie'!#REF!</f>
        <v>#REF!</v>
      </c>
      <c r="BK2" s="127" t="e">
        <f>'1. Risicosegmentatie'!#REF!</f>
        <v>#REF!</v>
      </c>
      <c r="BL2" s="127" t="e">
        <f>'1. Risicosegmentatie'!#REF!</f>
        <v>#REF!</v>
      </c>
      <c r="BM2" s="127" t="e">
        <f>'1. Risicosegmentatie'!#REF!</f>
        <v>#REF!</v>
      </c>
      <c r="BN2" s="127" t="e">
        <f>'1. Risicosegmentatie'!#REF!</f>
        <v>#REF!</v>
      </c>
      <c r="BO2" s="127" t="e">
        <f>'1. Risicosegmentatie'!#REF!</f>
        <v>#REF!</v>
      </c>
      <c r="BP2" s="127" t="e">
        <f>'1. Risicosegmentatie'!#REF!</f>
        <v>#REF!</v>
      </c>
      <c r="BQ2" s="127" t="e">
        <f>'1. Risicosegmentatie'!#REF!</f>
        <v>#REF!</v>
      </c>
      <c r="BR2" s="127" t="e">
        <f>'1. Risicosegmentatie'!#REF!</f>
        <v>#REF!</v>
      </c>
      <c r="BS2" s="127" t="e">
        <f>'1. Risicosegmentatie'!#REF!</f>
        <v>#REF!</v>
      </c>
      <c r="BT2" s="127" t="e">
        <f>'1. Risicosegmentatie'!#REF!</f>
        <v>#REF!</v>
      </c>
      <c r="BU2" s="127" t="e">
        <f>'1. Risicosegmentatie'!#REF!</f>
        <v>#REF!</v>
      </c>
      <c r="BV2" s="127" t="e">
        <f>'1. Risicosegmentatie'!#REF!</f>
        <v>#REF!</v>
      </c>
      <c r="BW2" s="127" t="e">
        <f>'1. Risicosegmentatie'!#REF!</f>
        <v>#REF!</v>
      </c>
      <c r="BX2" s="127" t="e">
        <f>'1. Risicosegmentatie'!#REF!</f>
        <v>#REF!</v>
      </c>
      <c r="BY2" s="127" t="e">
        <f>'1. Risicosegmentatie'!#REF!</f>
        <v>#REF!</v>
      </c>
      <c r="BZ2" s="127" t="e">
        <f>'1. Risicosegmentatie'!#REF!</f>
        <v>#REF!</v>
      </c>
      <c r="CA2" s="127" t="e">
        <f>'1. Risicosegmentatie'!#REF!</f>
        <v>#REF!</v>
      </c>
      <c r="CB2" s="127" t="e">
        <f>'1. Risicosegmentatie'!#REF!</f>
        <v>#REF!</v>
      </c>
      <c r="CC2" s="127" t="e">
        <f>'1. Risicosegmentatie'!#REF!</f>
        <v>#REF!</v>
      </c>
      <c r="CD2" s="127" t="e">
        <f>'1. Risicosegmentatie'!#REF!</f>
        <v>#REF!</v>
      </c>
      <c r="CE2" s="127" t="e">
        <f>'1. Risicosegmentatie'!#REF!</f>
        <v>#REF!</v>
      </c>
      <c r="CF2" s="127" t="e">
        <f>'1. Risicosegmentatie'!#REF!</f>
        <v>#REF!</v>
      </c>
      <c r="CG2" s="127" t="e">
        <f>'1. Risicosegmentatie'!#REF!</f>
        <v>#REF!</v>
      </c>
      <c r="CH2" s="128" t="e">
        <f>'1. Risicosegmentatie'!#REF!</f>
        <v>#REF!</v>
      </c>
      <c r="CI2" s="70" t="e">
        <f>'1. Risicosegmentatie'!#REF!</f>
        <v>#REF!</v>
      </c>
      <c r="CJ2" s="71" t="e">
        <f>'2. Klantbenadering'!#REF!</f>
        <v>#REF!</v>
      </c>
      <c r="CK2" s="71" t="e">
        <f>'2. Klantbenadering'!#REF!</f>
        <v>#REF!</v>
      </c>
      <c r="CL2" s="71" t="e">
        <f>'2. Klantbenadering'!#REF!</f>
        <v>#REF!</v>
      </c>
      <c r="CM2" s="71" t="e">
        <f>'2. Klantbenadering'!#REF!</f>
        <v>#REF!</v>
      </c>
      <c r="CN2" s="71" t="e">
        <f>'2. Klantbenadering'!#REF!</f>
        <v>#REF!</v>
      </c>
      <c r="CO2" s="71" t="e">
        <f>'2. Klantbenadering'!#REF!</f>
        <v>#REF!</v>
      </c>
      <c r="CP2" s="71">
        <f>'2. Klantbenadering'!F7</f>
        <v>0</v>
      </c>
      <c r="CQ2" s="71">
        <f>'2. Klantbenadering'!G7</f>
        <v>0</v>
      </c>
      <c r="CR2" s="71">
        <f>'2. Klantbenadering'!H7</f>
        <v>0</v>
      </c>
      <c r="CS2" s="71">
        <f>'2. Klantbenadering'!I7</f>
        <v>0</v>
      </c>
      <c r="CT2" s="71">
        <f>'2. Klantbenadering'!J7</f>
        <v>0</v>
      </c>
      <c r="CU2" s="71" t="str">
        <f>'2. Klantbenadering'!K7</f>
        <v/>
      </c>
      <c r="CV2" s="71">
        <f>'2. Klantbenadering'!F8</f>
        <v>0</v>
      </c>
      <c r="CW2" s="71">
        <f>'2. Klantbenadering'!G8</f>
        <v>0</v>
      </c>
      <c r="CX2" s="71">
        <f>'2. Klantbenadering'!H8</f>
        <v>0</v>
      </c>
      <c r="CY2" s="71">
        <f>'2. Klantbenadering'!I8</f>
        <v>0</v>
      </c>
      <c r="CZ2" s="71">
        <f>'2. Klantbenadering'!J8</f>
        <v>0</v>
      </c>
      <c r="DA2" s="71" t="str">
        <f>'2. Klantbenadering'!K8</f>
        <v/>
      </c>
      <c r="DB2" s="71">
        <f>'2. Klantbenadering'!F9</f>
        <v>0</v>
      </c>
      <c r="DC2" s="71">
        <f>'2. Klantbenadering'!G9</f>
        <v>0</v>
      </c>
      <c r="DD2" s="71">
        <f>'2. Klantbenadering'!H9</f>
        <v>0</v>
      </c>
      <c r="DE2" s="71">
        <f>'2. Klantbenadering'!I9</f>
        <v>0</v>
      </c>
      <c r="DF2" s="71">
        <f>'2. Klantbenadering'!J9</f>
        <v>0</v>
      </c>
      <c r="DG2" s="71" t="str">
        <f>'2. Klantbenadering'!K9</f>
        <v/>
      </c>
      <c r="DH2" s="70">
        <f>'2. Klantbenadering'!C17</f>
        <v>0</v>
      </c>
      <c r="DI2" s="71">
        <f>'3. Betaalbaarheid'!C7</f>
        <v>0</v>
      </c>
      <c r="DJ2" s="71">
        <f>'3. Betaalbaarheid'!C8</f>
        <v>0</v>
      </c>
      <c r="DK2" s="71">
        <f>'3. Betaalbaarheid'!C9</f>
        <v>0</v>
      </c>
      <c r="DL2" s="71">
        <f>'3. Betaalbaarheid'!C10</f>
        <v>0</v>
      </c>
      <c r="DM2" s="71">
        <f>'3. Betaalbaarheid'!C11</f>
        <v>0</v>
      </c>
      <c r="DN2" s="71">
        <f>'3. Betaalbaarheid'!C12</f>
        <v>0</v>
      </c>
      <c r="DO2" s="71">
        <f>'3. Betaalbaarheid'!IC13</f>
        <v>0</v>
      </c>
      <c r="DP2" s="71">
        <f>'3. Betaalbaarheid'!C14</f>
        <v>0</v>
      </c>
      <c r="DQ2" s="71">
        <f>'3. Betaalbaarheid'!C15</f>
        <v>0</v>
      </c>
      <c r="DR2" s="71">
        <f>'3. Betaalbaarheid'!C16</f>
        <v>0</v>
      </c>
      <c r="DS2" s="71">
        <f>'3. Betaalbaarheid'!C17</f>
        <v>0</v>
      </c>
      <c r="DT2" s="71">
        <f>'3. Betaalbaarheid'!C18</f>
        <v>0</v>
      </c>
      <c r="DU2" s="71">
        <f>'3. Betaalbaarheid'!C19</f>
        <v>0</v>
      </c>
      <c r="DV2" s="71">
        <f>'3. Betaalbaarheid'!C20</f>
        <v>0</v>
      </c>
      <c r="DW2" s="71">
        <f>'3. Betaalbaarheid'!C21</f>
        <v>0</v>
      </c>
      <c r="DX2" s="71">
        <f>'3. Betaalbaarheid'!C22</f>
        <v>0</v>
      </c>
      <c r="DY2" s="71" t="str">
        <f>'3. Betaalbaarheid'!C23</f>
        <v/>
      </c>
      <c r="DZ2" s="124" t="str">
        <f>'3. Betaalbaarheid'!D7</f>
        <v/>
      </c>
      <c r="EA2" s="124" t="str">
        <f>'3. Betaalbaarheid'!D8</f>
        <v/>
      </c>
      <c r="EB2" s="124" t="str">
        <f>'3. Betaalbaarheid'!D9</f>
        <v/>
      </c>
      <c r="EC2" s="124" t="str">
        <f>'3. Betaalbaarheid'!D10</f>
        <v/>
      </c>
      <c r="ED2" s="124" t="str">
        <f>'3. Betaalbaarheid'!D11</f>
        <v/>
      </c>
      <c r="EE2" s="124" t="str">
        <f>'3. Betaalbaarheid'!D12</f>
        <v/>
      </c>
      <c r="EF2" s="124" t="str">
        <f>'3. Betaalbaarheid'!D13</f>
        <v/>
      </c>
      <c r="EG2" s="124" t="str">
        <f>'3. Betaalbaarheid'!D14</f>
        <v/>
      </c>
      <c r="EH2" s="124" t="str">
        <f>'3. Betaalbaarheid'!D15</f>
        <v/>
      </c>
      <c r="EI2" s="124" t="str">
        <f>'3. Betaalbaarheid'!D16</f>
        <v/>
      </c>
      <c r="EJ2" s="124" t="str">
        <f>'3. Betaalbaarheid'!D17</f>
        <v/>
      </c>
      <c r="EK2" s="124" t="str">
        <f>'3. Betaalbaarheid'!D18</f>
        <v/>
      </c>
      <c r="EL2" s="124" t="str">
        <f>'3. Betaalbaarheid'!D19</f>
        <v/>
      </c>
      <c r="EM2" s="124" t="str">
        <f>'3. Betaalbaarheid'!D20</f>
        <v/>
      </c>
      <c r="EN2" s="124" t="str">
        <f>'3. Betaalbaarheid'!D21</f>
        <v/>
      </c>
      <c r="EO2" s="124" t="str">
        <f>'3. Betaalbaarheid'!D22</f>
        <v/>
      </c>
      <c r="EP2" s="124" t="str">
        <f>'3. Betaalbaarheid'!D23</f>
        <v/>
      </c>
      <c r="EQ2" s="71">
        <f>'3. Betaalbaarheid'!E7</f>
        <v>0</v>
      </c>
      <c r="ER2" s="71">
        <f>'3. Betaalbaarheid'!E8</f>
        <v>0</v>
      </c>
      <c r="ES2" s="71">
        <f>'3. Betaalbaarheid'!E9</f>
        <v>0</v>
      </c>
      <c r="ET2" s="71">
        <f>'3. Betaalbaarheid'!E10</f>
        <v>0</v>
      </c>
      <c r="EU2" s="71">
        <f>'3. Betaalbaarheid'!E11</f>
        <v>0</v>
      </c>
      <c r="EV2" s="71">
        <f>'3. Betaalbaarheid'!E12</f>
        <v>0</v>
      </c>
      <c r="EW2" s="71">
        <f>'3. Betaalbaarheid'!E13</f>
        <v>0</v>
      </c>
      <c r="EX2" s="71">
        <f>'3. Betaalbaarheid'!E14</f>
        <v>0</v>
      </c>
      <c r="EY2" s="71">
        <f>'3. Betaalbaarheid'!E15</f>
        <v>0</v>
      </c>
      <c r="EZ2" s="71">
        <f>'3. Betaalbaarheid'!E16</f>
        <v>0</v>
      </c>
      <c r="FA2" s="71">
        <f>'3. Betaalbaarheid'!E17</f>
        <v>0</v>
      </c>
      <c r="FB2" s="71">
        <f>'3. Betaalbaarheid'!E18</f>
        <v>0</v>
      </c>
      <c r="FC2" s="71">
        <f>'3. Betaalbaarheid'!E19</f>
        <v>0</v>
      </c>
      <c r="FD2" s="71">
        <f>'3. Betaalbaarheid'!E20</f>
        <v>0</v>
      </c>
      <c r="FE2" s="71">
        <f>'3. Betaalbaarheid'!E21</f>
        <v>0</v>
      </c>
      <c r="FF2" s="71">
        <f>'3. Betaalbaarheid'!E22</f>
        <v>0</v>
      </c>
      <c r="FG2" s="71" t="str">
        <f>'3. Betaalbaarheid'!E23</f>
        <v/>
      </c>
      <c r="FH2" s="124" t="str">
        <f>'3. Betaalbaarheid'!F23</f>
        <v/>
      </c>
      <c r="FI2" s="71">
        <f>'3. Betaalbaarheid'!G7</f>
        <v>0</v>
      </c>
      <c r="FJ2" s="71">
        <f>'3. Betaalbaarheid'!G8</f>
        <v>0</v>
      </c>
      <c r="FK2" s="71">
        <f>'3. Betaalbaarheid'!G9</f>
        <v>0</v>
      </c>
      <c r="FL2" s="71">
        <f>'3. Betaalbaarheid'!G10</f>
        <v>0</v>
      </c>
      <c r="FM2" s="71">
        <f>'3. Betaalbaarheid'!G11</f>
        <v>0</v>
      </c>
      <c r="FN2" s="71">
        <f>'3. Betaalbaarheid'!G12</f>
        <v>0</v>
      </c>
      <c r="FO2" s="71">
        <f>'3. Betaalbaarheid'!G13</f>
        <v>0</v>
      </c>
      <c r="FP2" s="71">
        <f>'3. Betaalbaarheid'!G14</f>
        <v>0</v>
      </c>
      <c r="FQ2" s="71">
        <f>'3. Betaalbaarheid'!G15</f>
        <v>0</v>
      </c>
      <c r="FR2" s="71">
        <f>'3. Betaalbaarheid'!G16</f>
        <v>0</v>
      </c>
      <c r="FS2" s="71">
        <f>'3. Betaalbaarheid'!G17</f>
        <v>0</v>
      </c>
      <c r="FT2" s="71">
        <f>'3. Betaalbaarheid'!G18</f>
        <v>0</v>
      </c>
      <c r="FU2" s="71">
        <f>'3. Betaalbaarheid'!G19</f>
        <v>0</v>
      </c>
      <c r="FV2" s="71">
        <f>'3. Betaalbaarheid'!G20</f>
        <v>0</v>
      </c>
      <c r="FW2" s="71">
        <f>'3. Betaalbaarheid'!G21</f>
        <v>0</v>
      </c>
      <c r="FX2" s="71">
        <f>'3. Betaalbaarheid'!G22</f>
        <v>0</v>
      </c>
      <c r="FY2" s="71" t="str">
        <f>'3. Betaalbaarheid'!G23</f>
        <v/>
      </c>
      <c r="FZ2" s="124" t="str">
        <f>'3. Betaalbaarheid'!H23</f>
        <v/>
      </c>
      <c r="GA2" s="71">
        <f>'3. Betaalbaarheid'!I7</f>
        <v>0</v>
      </c>
      <c r="GB2" s="71">
        <f>'3. Betaalbaarheid'!I8</f>
        <v>0</v>
      </c>
      <c r="GC2" s="71">
        <f>'3. Betaalbaarheid'!I9</f>
        <v>0</v>
      </c>
      <c r="GD2" s="71">
        <f>'3. Betaalbaarheid'!I10</f>
        <v>0</v>
      </c>
      <c r="GE2" s="71">
        <f>'3. Betaalbaarheid'!I11</f>
        <v>0</v>
      </c>
      <c r="GF2" s="71">
        <f>'3. Betaalbaarheid'!I12</f>
        <v>0</v>
      </c>
      <c r="GG2" s="71">
        <f>'3. Betaalbaarheid'!I13</f>
        <v>0</v>
      </c>
      <c r="GH2" s="71">
        <f>'3. Betaalbaarheid'!I14</f>
        <v>0</v>
      </c>
      <c r="GI2" s="71">
        <f>'3. Betaalbaarheid'!I15</f>
        <v>0</v>
      </c>
      <c r="GJ2" s="71">
        <f>'3. Betaalbaarheid'!I16</f>
        <v>0</v>
      </c>
      <c r="GK2" s="71">
        <f>'3. Betaalbaarheid'!I17</f>
        <v>0</v>
      </c>
      <c r="GL2" s="71">
        <f>'3. Betaalbaarheid'!I18</f>
        <v>0</v>
      </c>
      <c r="GM2" s="71">
        <f>'3. Betaalbaarheid'!I19</f>
        <v>0</v>
      </c>
      <c r="GN2" s="71">
        <f>'3. Betaalbaarheid'!I20</f>
        <v>0</v>
      </c>
      <c r="GO2" s="71">
        <f>'3. Betaalbaarheid'!I21</f>
        <v>0</v>
      </c>
      <c r="GP2" s="71">
        <f>'3. Betaalbaarheid'!I22</f>
        <v>0</v>
      </c>
      <c r="GQ2" s="71" t="str">
        <f>'3. Betaalbaarheid'!I23</f>
        <v/>
      </c>
      <c r="GR2" s="126" t="str">
        <f>'3. Betaalbaarheid'!J23</f>
        <v/>
      </c>
      <c r="GS2" s="70" t="e">
        <f>'3. Betaalbaarheid'!#REF!</f>
        <v>#REF!</v>
      </c>
    </row>
    <row r="3" spans="1:201" x14ac:dyDescent="0.3">
      <c r="EE3" s="124"/>
      <c r="FI3" s="71"/>
    </row>
    <row r="4" spans="1:201" x14ac:dyDescent="0.3">
      <c r="FI4" s="71"/>
    </row>
    <row r="5" spans="1:201" x14ac:dyDescent="0.3">
      <c r="FI5" s="71"/>
    </row>
    <row r="6" spans="1:201" x14ac:dyDescent="0.3">
      <c r="FI6" s="71"/>
    </row>
    <row r="7" spans="1:201" x14ac:dyDescent="0.3">
      <c r="FI7" s="71"/>
    </row>
    <row r="8" spans="1:201" x14ac:dyDescent="0.3">
      <c r="FI8" s="71"/>
    </row>
    <row r="9" spans="1:201" x14ac:dyDescent="0.3">
      <c r="FI9" s="71"/>
    </row>
    <row r="10" spans="1:201" x14ac:dyDescent="0.3">
      <c r="FI10" s="71"/>
    </row>
    <row r="11" spans="1:201" x14ac:dyDescent="0.3">
      <c r="FI11" s="71"/>
    </row>
    <row r="12" spans="1:201" x14ac:dyDescent="0.3">
      <c r="FI12" s="71"/>
    </row>
    <row r="13" spans="1:201" x14ac:dyDescent="0.3">
      <c r="FI13" s="71"/>
    </row>
    <row r="14" spans="1:201" x14ac:dyDescent="0.3">
      <c r="FI14" s="71"/>
    </row>
    <row r="15" spans="1:201" x14ac:dyDescent="0.3">
      <c r="FI15" s="71"/>
    </row>
    <row r="16" spans="1:201" x14ac:dyDescent="0.3">
      <c r="FI16" s="71"/>
    </row>
    <row r="17" spans="165:165" x14ac:dyDescent="0.3">
      <c r="FI17" s="71"/>
    </row>
    <row r="18" spans="165:165" x14ac:dyDescent="0.3">
      <c r="FI18" s="71"/>
    </row>
    <row r="19" spans="165:165" x14ac:dyDescent="0.3">
      <c r="FI19" s="71"/>
    </row>
    <row r="20" spans="165:165" x14ac:dyDescent="0.3">
      <c r="FI20" s="7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2"/>
  <sheetViews>
    <sheetView workbookViewId="0">
      <selection activeCell="A3" sqref="A3"/>
    </sheetView>
  </sheetViews>
  <sheetFormatPr defaultRowHeight="14.4" x14ac:dyDescent="0.3"/>
  <sheetData>
    <row r="1" spans="1:1" x14ac:dyDescent="0.3">
      <c r="A1" t="s">
        <v>37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a17d7f3-a02c-4e88-b87b-9e831c62902c" ContentTypeId="0x010100AF3C3E63A8E348D0B83574E1B1F453E5003929ED3A8D04456685ACF4C22313EE1B003179F0876C424676AC6F62DFF7F73A17" PreviousValue="false"/>
</file>

<file path=customXml/item3.xml><?xml version="1.0" encoding="utf-8"?>
<?mso-contentType ?>
<spe:Receivers xmlns:spe="http://schemas.microsoft.com/sharepoint/events"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L_subfolder_1 xmlns="936c9f6d-703f-4492-b10b-5967c53212d1" xsi:nil="true"/>
    <TaxCatchAll xmlns="936c9f6d-703f-4492-b10b-5967c53212d1"/>
    <OrigineleLLLocatie xmlns="936c9f6d-703f-4492-b10b-5967c53212d1" xsi:nil="true"/>
    <OrigineleLLObjectId xmlns="936c9f6d-703f-4492-b10b-5967c53212d1" xsi:nil="true"/>
    <Relatienummer xmlns="936c9f6d-703f-4492-b10b-5967c53212d1" xsi:nil="true"/>
    <OrigineleLLFolder xmlns="936c9f6d-703f-4492-b10b-5967c53212d1" xsi:nil="true"/>
    <LL_subfolder_5 xmlns="936c9f6d-703f-4492-b10b-5967c53212d1" xsi:nil="true"/>
    <TaxKeywordTaxHTField xmlns="936c9f6d-703f-4492-b10b-5967c53212d1">
      <Terms xmlns="http://schemas.microsoft.com/office/infopath/2007/PartnerControls"/>
    </TaxKeywordTaxHTField>
    <LL_subfolder_4 xmlns="936c9f6d-703f-4492-b10b-5967c53212d1" xsi:nil="true"/>
    <vergunningnummer xmlns="936c9f6d-703f-4492-b10b-5967c53212d1" xsi:nil="true"/>
    <OmschrijvingNote xmlns="936c9f6d-703f-4492-b10b-5967c53212d1" xsi:nil="true"/>
    <Betreft xmlns="936c9f6d-703f-4492-b10b-5967c53212d1" xsi:nil="true"/>
    <OrganisatieonderdeelHTField0 xmlns="936c9f6d-703f-4492-b10b-5967c53212d1">
      <Terms xmlns="http://schemas.microsoft.com/office/infopath/2007/PartnerControls"/>
    </OrganisatieonderdeelHTField0>
    <ProcesHTField0 xmlns="936c9f6d-703f-4492-b10b-5967c53212d1">
      <Terms xmlns="http://schemas.microsoft.com/office/infopath/2007/PartnerControls"/>
    </ProcesHTField0>
    <LL_subfolder_3 xmlns="936c9f6d-703f-4492-b10b-5967c53212d1" xsi:nil="true"/>
    <DocumenttypeHTField0 xmlns="936c9f6d-703f-4492-b10b-5967c53212d1">
      <Terms xmlns="http://schemas.microsoft.com/office/infopath/2007/PartnerControls"/>
    </DocumenttypeHTField0>
    <Opsteldatum xmlns="936c9f6d-703f-4492-b10b-5967c53212d1" xsi:nil="true"/>
    <ToezichtstaakHTField0 xmlns="936c9f6d-703f-4492-b10b-5967c53212d1">
      <Terms xmlns="http://schemas.microsoft.com/office/infopath/2007/PartnerControls"/>
    </ToezichtstaakHTField0>
    <Geadresseerde xmlns="936c9f6d-703f-4492-b10b-5967c53212d1" xsi:nil="true"/>
    <Debiteurnummer xmlns="936c9f6d-703f-4492-b10b-5967c53212d1" xsi:nil="true"/>
    <Referentie xmlns="936c9f6d-703f-4492-b10b-5967c53212d1" xsi:nil="true"/>
    <LL_subfolder_2 xmlns="936c9f6d-703f-4492-b10b-5967c53212d1" xsi:nil="true"/>
    <Jaar xmlns="936c9f6d-703f-4492-b10b-5967c53212d1" xsi:nil="true"/>
    <KopieAan xmlns="936c9f6d-703f-4492-b10b-5967c53212d1" xsi:nil="true"/>
    <KanaalHTField0 xmlns="936c9f6d-703f-4492-b10b-5967c53212d1">
      <Terms xmlns="http://schemas.microsoft.com/office/infopath/2007/PartnerControls"/>
    </KanaalHTField0>
    <Behandelaar xmlns="936c9f6d-703f-4492-b10b-5967c53212d1" xsi:nil="true"/>
    <AssignedTo xmlns="http://schemas.microsoft.com/sharepoint/v3">
      <UserInfo>
        <DisplayName/>
        <AccountId xsi:nil="true"/>
        <AccountType/>
      </UserInfo>
    </AssignedTo>
    <Afzender xmlns="936c9f6d-703f-4492-b10b-5967c53212d1" xsi:nil="true"/>
    <Zaaknummer xmlns="936c9f6d-703f-4492-b10b-5967c53212d1" xsi:nil="true"/>
    <Scandatum xmlns="936c9f6d-703f-4492-b10b-5967c53212d1" xsi:nil="true"/>
    <Documentalist xmlns="936c9f6d-703f-4492-b10b-5967c53212d1" xsi:nil="true"/>
    <OrigineleBestandsnaam xmlns="936c9f6d-703f-4492-b10b-5967c53212d1" xsi:nil="true"/>
    <Registratienummer xmlns="936c9f6d-703f-4492-b10b-5967c53212d1" xsi:nil="true"/>
    <_dlc_DocId xmlns="7e63132b-4ebf-45ff-bece-f1cd0400eedc">AFMAFD-595-15987</_dlc_DocId>
    <_dlc_DocIdUrl xmlns="7e63132b-4ebf-45ff-bece-f1cd0400eedc">
      <Url>https://dms.stelan.nl/sites/Afdelingen/ec/_layouts/15/DocIdRedir.aspx?ID=AFMAFD-595-15987</Url>
      <Description>AFMAFD-595-15987</Description>
    </_dlc_DocIdUrl>
  </documentManagement>
</p:properties>
</file>

<file path=customXml/item5.xml><?xml version="1.0" encoding="utf-8"?>
<?mso-contentType ?>
<p:Policy xmlns:p="office.server.policy" id="" local="true">
  <p:Name>AFM Document</p:Name>
  <p:Description/>
  <p:Statement/>
  <p:PolicyItems>
    <p:PolicyItem featureId="Microsoft.Office.RecordsManagement.PolicyFeatures.PolicyAudit" staticId="0x010100AF3C3E63A8E348D0B83574E1B1F453E5|8138272" UniqueId="b847960f-7d6d-4c57-be37-bd2dfa15816b">
      <p:Name>Controle</p:Name>
      <p:Description>Hiermee worden acties van gebruikers op documenten en lijstitems gecontroleerd en in het controlelogbestand opgenomen.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Algemeen ingekomen document" ma:contentTypeID="0x010100AF3C3E63A8E348D0B83574E1B1F453E5003929ED3A8D04456685ACF4C22313EE1B003179F0876C424676AC6F62DFF7F73A17005A701815D756934682B15CB80D782E37" ma:contentTypeVersion="376" ma:contentTypeDescription="Een nieuw document maken." ma:contentTypeScope="" ma:versionID="05d3db63eb316ef66049c7af65f132cf">
  <xsd:schema xmlns:xsd="http://www.w3.org/2001/XMLSchema" xmlns:xs="http://www.w3.org/2001/XMLSchema" xmlns:p="http://schemas.microsoft.com/office/2006/metadata/properties" xmlns:ns1="http://schemas.microsoft.com/sharepoint/v3" xmlns:ns3="936c9f6d-703f-4492-b10b-5967c53212d1" xmlns:ns4="7e63132b-4ebf-45ff-bece-f1cd0400eedc" targetNamespace="http://schemas.microsoft.com/office/2006/metadata/properties" ma:root="true" ma:fieldsID="440aa05d227435d631714e15ee134557" ns1:_="" ns3:_="" ns4:_="">
    <xsd:import namespace="http://schemas.microsoft.com/sharepoint/v3"/>
    <xsd:import namespace="936c9f6d-703f-4492-b10b-5967c53212d1"/>
    <xsd:import namespace="7e63132b-4ebf-45ff-bece-f1cd0400eedc"/>
    <xsd:element name="properties">
      <xsd:complexType>
        <xsd:sequence>
          <xsd:element name="documentManagement">
            <xsd:complexType>
              <xsd:all>
                <xsd:element ref="ns3:Opsteldatum" minOccurs="0"/>
                <xsd:element ref="ns3:Jaar" minOccurs="0"/>
                <xsd:element ref="ns3:Geadresseerde" minOccurs="0"/>
                <xsd:element ref="ns3:Relatienummer" minOccurs="0"/>
                <xsd:element ref="ns3:vergunningnummer" minOccurs="0"/>
                <xsd:element ref="ns3:Debiteurnummer" minOccurs="0"/>
                <xsd:element ref="ns3:Referentie" minOccurs="0"/>
                <xsd:element ref="ns3:OmschrijvingNote" minOccurs="0"/>
                <xsd:element ref="ns3:Betreft" minOccurs="0"/>
                <xsd:element ref="ns3:KopieAan" minOccurs="0"/>
                <xsd:element ref="ns3:OrigineleLLLocatie" minOccurs="0"/>
                <xsd:element ref="ns3:OrigineleLLObjectId" minOccurs="0"/>
                <xsd:element ref="ns3:OrigineleLLFolder" minOccurs="0"/>
                <xsd:element ref="ns3:LL_subfolder_1" minOccurs="0"/>
                <xsd:element ref="ns3:LL_subfolder_2" minOccurs="0"/>
                <xsd:element ref="ns3:LL_subfolder_3" minOccurs="0"/>
                <xsd:element ref="ns3:LL_subfolder_4" minOccurs="0"/>
                <xsd:element ref="ns3:LL_subfolder_5" minOccurs="0"/>
                <xsd:element ref="ns3:Behandelaar" minOccurs="0"/>
                <xsd:element ref="ns3:Documentalist" minOccurs="0"/>
                <xsd:element ref="ns3:OrigineleBestandsnaam" minOccurs="0"/>
                <xsd:element ref="ns3:Scandatum" minOccurs="0"/>
                <xsd:element ref="ns1:AssignedTo" minOccurs="0"/>
                <xsd:element ref="ns3:Afzender" minOccurs="0"/>
                <xsd:element ref="ns3:Zaaknummer" minOccurs="0"/>
                <xsd:element ref="ns3:Registratienummer" minOccurs="0"/>
                <xsd:element ref="ns3:TaxCatchAllLabel" minOccurs="0"/>
                <xsd:element ref="ns3:DocumenttypeHTField0" minOccurs="0"/>
                <xsd:element ref="ns3:ToezichtstaakHTField0" minOccurs="0"/>
                <xsd:element ref="ns3:TaxCatchAll" minOccurs="0"/>
                <xsd:element ref="ns3:KanaalHTField0" minOccurs="0"/>
                <xsd:element ref="ns3:OrganisatieonderdeelHTField0" minOccurs="0"/>
                <xsd:element ref="ns3:TaxKeywordTaxHTField" minOccurs="0"/>
                <xsd:element ref="ns1:_dlc_Exempt" minOccurs="0"/>
                <xsd:element ref="ns3:ProcesHTField0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31" nillable="true" ma:displayName="Toegewezen aan" ma:list="UserInfo" ma:SearchPeopleOnly="false" ma:SharePointGroup="0" ma:internalName="AssignedTo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Exempt" ma:index="47" nillable="true" ma:displayName="Van beleid uitgesloten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c9f6d-703f-4492-b10b-5967c53212d1" elementFormDefault="qualified">
    <xsd:import namespace="http://schemas.microsoft.com/office/2006/documentManagement/types"/>
    <xsd:import namespace="http://schemas.microsoft.com/office/infopath/2007/PartnerControls"/>
    <xsd:element name="Opsteldatum" ma:index="7" nillable="true" ma:displayName="Opsteldatum" ma:format="DateOnly" ma:internalName="Opsteldatum" ma:readOnly="false">
      <xsd:simpleType>
        <xsd:restriction base="dms:DateTime"/>
      </xsd:simpleType>
    </xsd:element>
    <xsd:element name="Jaar" ma:index="8" nillable="true" ma:displayName="Jaar" ma:internalName="Jaar" ma:readOnly="false">
      <xsd:simpleType>
        <xsd:restriction base="dms:Text">
          <xsd:maxLength value="4"/>
        </xsd:restriction>
      </xsd:simpleType>
    </xsd:element>
    <xsd:element name="Geadresseerde" ma:index="10" nillable="true" ma:displayName="Geadresseerde" ma:internalName="Geadresseerde" ma:readOnly="false">
      <xsd:simpleType>
        <xsd:restriction base="dms:Note">
          <xsd:maxLength value="255"/>
        </xsd:restriction>
      </xsd:simpleType>
    </xsd:element>
    <xsd:element name="Relatienummer" ma:index="11" nillable="true" ma:displayName="Relatienummer" ma:description="Meerdere relatienummers scheiden door middel van een puntkomma." ma:internalName="Relatienummer" ma:readOnly="false">
      <xsd:simpleType>
        <xsd:restriction base="dms:Text">
          <xsd:maxLength value="255"/>
        </xsd:restriction>
      </xsd:simpleType>
    </xsd:element>
    <xsd:element name="vergunningnummer" ma:index="12" nillable="true" ma:displayName="Vergunningnummer" ma:internalName="vergunningnummer" ma:readOnly="false">
      <xsd:simpleType>
        <xsd:restriction base="dms:Text"/>
      </xsd:simpleType>
    </xsd:element>
    <xsd:element name="Debiteurnummer" ma:index="13" nillable="true" ma:displayName="Debiteurnummer" ma:internalName="Debiteurnummer" ma:readOnly="false">
      <xsd:simpleType>
        <xsd:restriction base="dms:Text"/>
      </xsd:simpleType>
    </xsd:element>
    <xsd:element name="Referentie" ma:index="14" nillable="true" ma:displayName="Referentie" ma:internalName="Referentie" ma:readOnly="false">
      <xsd:simpleType>
        <xsd:restriction base="dms:Text"/>
      </xsd:simpleType>
    </xsd:element>
    <xsd:element name="OmschrijvingNote" ma:index="15" nillable="true" ma:displayName="Omschrijving" ma:internalName="OmschrijvingNote" ma:readOnly="false">
      <xsd:simpleType>
        <xsd:restriction base="dms:Note">
          <xsd:maxLength value="255"/>
        </xsd:restriction>
      </xsd:simpleType>
    </xsd:element>
    <xsd:element name="Betreft" ma:index="17" nillable="true" ma:displayName="Betreft" ma:internalName="Betreft" ma:readOnly="false">
      <xsd:simpleType>
        <xsd:restriction base="dms:Text"/>
      </xsd:simpleType>
    </xsd:element>
    <xsd:element name="KopieAan" ma:index="18" nillable="true" ma:displayName="Kopie aan" ma:internalName="KopieAan" ma:readOnly="false">
      <xsd:simpleType>
        <xsd:restriction base="dms:Note">
          <xsd:maxLength value="255"/>
        </xsd:restriction>
      </xsd:simpleType>
    </xsd:element>
    <xsd:element name="OrigineleLLLocatie" ma:index="19" nillable="true" ma:displayName="Originele LL Locatie" ma:internalName="OrigineleLLLocatie" ma:readOnly="false">
      <xsd:simpleType>
        <xsd:restriction base="dms:Note"/>
      </xsd:simpleType>
    </xsd:element>
    <xsd:element name="OrigineleLLObjectId" ma:index="20" nillable="true" ma:displayName="Originele LL objectid" ma:internalName="OrigineleLLObjectId" ma:readOnly="false">
      <xsd:simpleType>
        <xsd:restriction base="dms:Text"/>
      </xsd:simpleType>
    </xsd:element>
    <xsd:element name="OrigineleLLFolder" ma:index="21" nillable="true" ma:displayName="Originele LL folder" ma:internalName="OrigineleLLFolder" ma:readOnly="false">
      <xsd:simpleType>
        <xsd:restriction base="dms:Text"/>
      </xsd:simpleType>
    </xsd:element>
    <xsd:element name="LL_subfolder_1" ma:index="22" nillable="true" ma:displayName="LL subfolder 1" ma:internalName="LL_subfolder_1" ma:readOnly="false">
      <xsd:simpleType>
        <xsd:restriction base="dms:Text">
          <xsd:maxLength value="255"/>
        </xsd:restriction>
      </xsd:simpleType>
    </xsd:element>
    <xsd:element name="LL_subfolder_2" ma:index="23" nillable="true" ma:displayName="LL subfolder 2" ma:internalName="LL_subfolder_2" ma:readOnly="false">
      <xsd:simpleType>
        <xsd:restriction base="dms:Text"/>
      </xsd:simpleType>
    </xsd:element>
    <xsd:element name="LL_subfolder_3" ma:index="24" nillable="true" ma:displayName="LL subfolder 3" ma:internalName="LL_subfolder_3" ma:readOnly="false">
      <xsd:simpleType>
        <xsd:restriction base="dms:Text"/>
      </xsd:simpleType>
    </xsd:element>
    <xsd:element name="LL_subfolder_4" ma:index="25" nillable="true" ma:displayName="LL subfolder 4" ma:internalName="LL_subfolder_4" ma:readOnly="false">
      <xsd:simpleType>
        <xsd:restriction base="dms:Text"/>
      </xsd:simpleType>
    </xsd:element>
    <xsd:element name="LL_subfolder_5" ma:index="26" nillable="true" ma:displayName="LL subfolder 5" ma:internalName="LL_subfolder_5" ma:readOnly="false">
      <xsd:simpleType>
        <xsd:restriction base="dms:Text"/>
      </xsd:simpleType>
    </xsd:element>
    <xsd:element name="Behandelaar" ma:index="27" nillable="true" ma:displayName="Behandelaar" ma:internalName="Behandelaar" ma:readOnly="false">
      <xsd:simpleType>
        <xsd:restriction base="dms:Note">
          <xsd:maxLength value="255"/>
        </xsd:restriction>
      </xsd:simpleType>
    </xsd:element>
    <xsd:element name="Documentalist" ma:index="28" nillable="true" ma:displayName="Documentalist" ma:internalName="Documentalist" ma:readOnly="false">
      <xsd:simpleType>
        <xsd:restriction base="dms:Text"/>
      </xsd:simpleType>
    </xsd:element>
    <xsd:element name="OrigineleBestandsnaam" ma:index="29" nillable="true" ma:displayName="Originele bestandsnaam" ma:internalName="OrigineleBestandsnaam" ma:readOnly="false">
      <xsd:simpleType>
        <xsd:restriction base="dms:Text"/>
      </xsd:simpleType>
    </xsd:element>
    <xsd:element name="Scandatum" ma:index="30" nillable="true" ma:displayName="Scandatum" ma:format="DateOnly" ma:internalName="Scandatum" ma:readOnly="false">
      <xsd:simpleType>
        <xsd:restriction base="dms:DateTime"/>
      </xsd:simpleType>
    </xsd:element>
    <xsd:element name="Afzender" ma:index="32" nillable="true" ma:displayName="Afzender" ma:internalName="Afzender" ma:readOnly="false">
      <xsd:simpleType>
        <xsd:restriction base="dms:Text"/>
      </xsd:simpleType>
    </xsd:element>
    <xsd:element name="Zaaknummer" ma:index="33" nillable="true" ma:displayName="Zaaknummer" ma:internalName="Zaaknummer" ma:readOnly="false">
      <xsd:simpleType>
        <xsd:restriction base="dms:Text"/>
      </xsd:simpleType>
    </xsd:element>
    <xsd:element name="Registratienummer" ma:index="34" nillable="true" ma:displayName="Registratienummer" ma:internalName="Registratienummer" ma:readOnly="false">
      <xsd:simpleType>
        <xsd:restriction base="dms:Text"/>
      </xsd:simpleType>
    </xsd:element>
    <xsd:element name="TaxCatchAllLabel" ma:index="36" nillable="true" ma:displayName="Taxonomy Catch All Column1" ma:hidden="true" ma:list="{c6fc0e6c-b325-4e30-94f9-a3bf18a9a36a}" ma:internalName="TaxCatchAllLabel" ma:readOnly="true" ma:showField="CatchAllDataLabel" ma:web="7e63132b-4ebf-45ff-bece-f1cd0400e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typeHTField0" ma:index="38" nillable="true" ma:taxonomy="true" ma:internalName="DocumenttypeTaxHTField0" ma:taxonomyFieldName="Documenttype" ma:displayName="Document type" ma:readOnly="false" ma:fieldId="{6d1e6da9-9114-43e8-994f-c6d34dcc13df}" ma:sspId="1a17d7f3-a02c-4e88-b87b-9e831c62902c" ma:termSetId="95f02a91-1e12-4e2a-afe4-67746b61138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oezichtstaakHTField0" ma:index="39" nillable="true" ma:taxonomy="true" ma:internalName="ToezichtstaakTaxHTField0" ma:taxonomyFieldName="Toezichtstaak" ma:displayName="Toezichtstaak" ma:readOnly="false" ma:default="" ma:fieldId="{713f5d9e-51e9-4a7c-9bff-c27fd59a3be3}" ma:sspId="1a17d7f3-a02c-4e88-b87b-9e831c62902c" ma:termSetId="6e520f14-f60a-4e68-8b6d-6a1e1836935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40" nillable="true" ma:displayName="Taxonomy Catch All Column" ma:hidden="true" ma:list="{c6fc0e6c-b325-4e30-94f9-a3bf18a9a36a}" ma:internalName="TaxCatchAll" ma:showField="CatchAllData" ma:web="7e63132b-4ebf-45ff-bece-f1cd0400e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anaalHTField0" ma:index="41" nillable="true" ma:taxonomy="true" ma:internalName="KanaalTaxHTField0" ma:taxonomyFieldName="Kanaal" ma:displayName="Kanaal" ma:readOnly="false" ma:fieldId="{be854940-bd99-479f-802b-c0c3789748bf}" ma:sspId="1a17d7f3-a02c-4e88-b87b-9e831c62902c" ma:termSetId="5bb6c286-dbb6-4c25-b2ca-12fdc7485cb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OrganisatieonderdeelHTField0" ma:index="43" nillable="true" ma:taxonomy="true" ma:internalName="OrganisatieonderdeelTaxHTField0" ma:taxonomyFieldName="Organisatieonderdeel" ma:displayName="Organisatie onderdeel" ma:readOnly="false" ma:default="" ma:fieldId="{0a539a65-524b-4bd0-8108-3755f7372a81}" ma:sspId="1a17d7f3-a02c-4e88-b87b-9e831c62902c" ma:termSetId="94fea994-e0b0-4b70-96b8-4fc22f8611b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45" nillable="true" ma:taxonomy="true" ma:internalName="TaxKeywordTaxHTField" ma:taxonomyFieldName="TaxKeyword" ma:displayName="Ondernemingstrefwoorden" ma:fieldId="{23f27201-bee3-471e-b2e7-b64fd8b7ca38}" ma:taxonomyMulti="true" ma:sspId="1a17d7f3-a02c-4e88-b87b-9e831c62902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ProcesHTField0" ma:index="48" nillable="true" ma:taxonomy="true" ma:internalName="ProcesTaxHTField0" ma:taxonomyFieldName="Proces" ma:displayName="Proces" ma:readOnly="false" ma:default="" ma:fieldId="{73969141-b825-401d-b68b-4fed00d26698}" ma:sspId="1a17d7f3-a02c-4e88-b87b-9e831c62902c" ma:termSetId="9cf31780-5a2d-4a89-a874-4589c950fb6d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3132b-4ebf-45ff-bece-f1cd0400eedc" elementFormDefault="qualified">
    <xsd:import namespace="http://schemas.microsoft.com/office/2006/documentManagement/types"/>
    <xsd:import namespace="http://schemas.microsoft.com/office/infopath/2007/PartnerControls"/>
    <xsd:element name="_dlc_DocId" ma:index="50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51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2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eur"/>
        <xsd:element ref="dcterms:created" minOccurs="0" maxOccurs="1"/>
        <xsd:element ref="dc:identifier" minOccurs="0" maxOccurs="1"/>
        <xsd:element name="contentType" minOccurs="0" maxOccurs="1" type="xsd:string" ma:index="49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D1F9FC-0C03-4D76-B175-8C706CA816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EAB4DB-F518-4EF6-8517-7F2524315CF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60288C9-9CD6-40E2-9124-ECE10007C4B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7397AAA-E49C-4936-A6FC-2697E5E27A73}">
  <ds:schemaRefs>
    <ds:schemaRef ds:uri="http://purl.org/dc/elements/1.1/"/>
    <ds:schemaRef ds:uri="http://schemas.microsoft.com/office/2006/metadata/properties"/>
    <ds:schemaRef ds:uri="936c9f6d-703f-4492-b10b-5967c53212d1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e63132b-4ebf-45ff-bece-f1cd0400eedc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C424C197-AA64-4B4C-9FB7-C00F1CB5096F}">
  <ds:schemaRefs>
    <ds:schemaRef ds:uri="office.server.policy"/>
  </ds:schemaRefs>
</ds:datastoreItem>
</file>

<file path=customXml/itemProps6.xml><?xml version="1.0" encoding="utf-8"?>
<ds:datastoreItem xmlns:ds="http://schemas.openxmlformats.org/officeDocument/2006/customXml" ds:itemID="{24F03665-5CDD-4628-A99A-62FD34A5EB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6c9f6d-703f-4492-b10b-5967c53212d1"/>
    <ds:schemaRef ds:uri="7e63132b-4ebf-45ff-bece-f1cd0400ee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0. Algemeen</vt:lpstr>
      <vt:lpstr>1. Risicosegmentatie</vt:lpstr>
      <vt:lpstr>2. Klantbenadering</vt:lpstr>
      <vt:lpstr>3. Betaalbaarheid</vt:lpstr>
      <vt:lpstr>Sheet1</vt:lpstr>
      <vt:lpstr>waardenbereik</vt:lpstr>
      <vt:lpstr>'0. Algemeen'!Print_Area</vt:lpstr>
      <vt:lpstr>'1. Risicosegmentatie'!Print_Area</vt:lpstr>
      <vt:lpstr>'2. Klantbenadering'!Print_Area</vt:lpstr>
      <vt:lpstr>'3. Betaalbaarheid'!Print_Area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Paiman, Charlotte</dc:creator>
  <cp:keywords/>
  <cp:lastModifiedBy>Kramer, Rogier</cp:lastModifiedBy>
  <cp:lastPrinted>2020-03-31T15:31:42Z</cp:lastPrinted>
  <dcterms:created xsi:type="dcterms:W3CDTF">2019-03-19T16:53:48Z</dcterms:created>
  <dcterms:modified xsi:type="dcterms:W3CDTF">2022-09-14T06:56:30Z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0x010100AF3C3E63A8E348D0B83574E1B1F453E5003929ED3A8D04456685ACF4C22313EE1B003179F0876C424676AC6F62DFF7F73A17005A701815D756934682B15CB80D782E37</vt:lpwstr>
  </property>
  <property fmtid="{D5CDD505-2E9C-101B-9397-08002B2CF9AE}" pid="3" name="_dlc_policyId">
    <vt:lpwstr/>
  </property>
  <property fmtid="{D5CDD505-2E9C-101B-9397-08002B2CF9AE}" pid="4" name="ItemRetentionFormula">
    <vt:lpwstr/>
  </property>
  <property fmtid="{D5CDD505-2E9C-101B-9397-08002B2CF9AE}" pid="5" name="_dlc_DocId">
    <vt:lpwstr>AFMPROJ16-18-20958</vt:lpwstr>
  </property>
  <property fmtid="{D5CDD505-2E9C-101B-9397-08002B2CF9AE}" pid="6" name="_dlc_DocIdUrl">
    <vt:lpwstr>http://dms.stelan.nl/projecten/dashboard/_layouts/15/DocIdRedir.aspx?ID=AFMPROJ16-18-20958, AFMPROJ16-18-20958</vt:lpwstr>
  </property>
  <property fmtid="{D5CDD505-2E9C-101B-9397-08002B2CF9AE}" pid="7" name="_dlc_DocIdItemGuid">
    <vt:lpwstr>005922a9-a7de-4387-814a-b66e87990969</vt:lpwstr>
  </property>
  <property fmtid="{D5CDD505-2E9C-101B-9397-08002B2CF9AE}" pid="8" name="TaxKeyword">
    <vt:lpwstr/>
  </property>
  <property fmtid="{D5CDD505-2E9C-101B-9397-08002B2CF9AE}" pid="9" name="Kanaal">
    <vt:lpwstr/>
  </property>
  <property fmtid="{D5CDD505-2E9C-101B-9397-08002B2CF9AE}" pid="10" name="Toezichtstaak">
    <vt:lpwstr/>
  </property>
  <property fmtid="{D5CDD505-2E9C-101B-9397-08002B2CF9AE}" pid="11" name="Documenttype">
    <vt:lpwstr/>
  </property>
  <property fmtid="{D5CDD505-2E9C-101B-9397-08002B2CF9AE}" pid="12" name="Organisatieonderdeel">
    <vt:lpwstr/>
  </property>
  <property fmtid="{D5CDD505-2E9C-101B-9397-08002B2CF9AE}" pid="13" name="Proces">
    <vt:lpwstr/>
  </property>
  <property fmtid="{D5CDD505-2E9C-101B-9397-08002B2CF9AE}" pid="14" name="DossierstatusTaxHTField0">
    <vt:lpwstr/>
  </property>
  <property fmtid="{D5CDD505-2E9C-101B-9397-08002B2CF9AE}" pid="15" name="Zaaktype">
    <vt:lpwstr/>
  </property>
  <property fmtid="{D5CDD505-2E9C-101B-9397-08002B2CF9AE}" pid="16" name="WetsartikelRegelingTaxHTField0">
    <vt:lpwstr/>
  </property>
  <property fmtid="{D5CDD505-2E9C-101B-9397-08002B2CF9AE}" pid="17" name="WetsartikelLidTaxHTField0">
    <vt:lpwstr/>
  </property>
  <property fmtid="{D5CDD505-2E9C-101B-9397-08002B2CF9AE}" pid="18" name="Type_FV">
    <vt:lpwstr/>
  </property>
  <property fmtid="{D5CDD505-2E9C-101B-9397-08002B2CF9AE}" pid="19" name="ProjectThemaTaxHTField0">
    <vt:lpwstr/>
  </property>
  <property fmtid="{D5CDD505-2E9C-101B-9397-08002B2CF9AE}" pid="20" name="Verzendwijze">
    <vt:lpwstr/>
  </property>
  <property fmtid="{D5CDD505-2E9C-101B-9397-08002B2CF9AE}" pid="21" name="ProjectThema">
    <vt:lpwstr/>
  </property>
  <property fmtid="{D5CDD505-2E9C-101B-9397-08002B2CF9AE}" pid="22" name="Type_FVTaxHTField0">
    <vt:lpwstr/>
  </property>
  <property fmtid="{D5CDD505-2E9C-101B-9397-08002B2CF9AE}" pid="23" name="WetsartikelArtikelTaxHTField0">
    <vt:lpwstr/>
  </property>
  <property fmtid="{D5CDD505-2E9C-101B-9397-08002B2CF9AE}" pid="24" name="VerzendwijzeTaxHTField0">
    <vt:lpwstr/>
  </property>
  <property fmtid="{D5CDD505-2E9C-101B-9397-08002B2CF9AE}" pid="25" name="Dossierstatus">
    <vt:lpwstr/>
  </property>
  <property fmtid="{D5CDD505-2E9C-101B-9397-08002B2CF9AE}" pid="26" name="BeslisserTaxHTField0">
    <vt:lpwstr/>
  </property>
  <property fmtid="{D5CDD505-2E9C-101B-9397-08002B2CF9AE}" pid="27" name="WetsartikelArtikel">
    <vt:lpwstr/>
  </property>
  <property fmtid="{D5CDD505-2E9C-101B-9397-08002B2CF9AE}" pid="28" name="WetsartikelRegeling">
    <vt:lpwstr/>
  </property>
  <property fmtid="{D5CDD505-2E9C-101B-9397-08002B2CF9AE}" pid="29" name="WetsartikelLid">
    <vt:lpwstr/>
  </property>
  <property fmtid="{D5CDD505-2E9C-101B-9397-08002B2CF9AE}" pid="30" name="ZaaktypeTaxHTField0">
    <vt:lpwstr/>
  </property>
  <property fmtid="{D5CDD505-2E9C-101B-9397-08002B2CF9AE}" pid="31" name="Beslisser">
    <vt:lpwstr/>
  </property>
</Properties>
</file>