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fmap.sharepoint.com/sites/i-over/algemeen/Toezicht Caribisch Nederland/Model maximum kredietverstrekking Caribisch NL/2026/"/>
    </mc:Choice>
  </mc:AlternateContent>
  <xr:revisionPtr revIDLastSave="2" documentId="11_4669C85A3304CC39FFF4CABE985F0625FE36B987" xr6:coauthVersionLast="47" xr6:coauthVersionMax="47" xr10:uidLastSave="{DC17BB30-C495-4DDA-A9A5-5DAAB3228FC3}"/>
  <bookViews>
    <workbookView xWindow="29025" yWindow="0" windowWidth="22680" windowHeight="20985" xr2:uid="{79EE0859-5AD4-4CB4-8BC9-D94D1B9BE324}"/>
  </bookViews>
  <sheets>
    <sheet name="Bonaire" sheetId="17" r:id="rId1"/>
    <sheet name="Sint Eustatia" sheetId="20" r:id="rId2"/>
    <sheet name="Saba" sheetId="19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7" l="1"/>
  <c r="C1" i="20"/>
  <c r="C1" i="19"/>
  <c r="L37" i="20"/>
  <c r="C37" i="20"/>
  <c r="L38" i="20"/>
  <c r="C38" i="20" s="1"/>
  <c r="L39" i="20"/>
  <c r="C39" i="20"/>
  <c r="L40" i="20"/>
  <c r="C40" i="20" s="1"/>
  <c r="L41" i="20"/>
  <c r="C41" i="20"/>
  <c r="L42" i="20"/>
  <c r="C42" i="20" s="1"/>
  <c r="L37" i="19"/>
  <c r="C37" i="19"/>
  <c r="L38" i="19"/>
  <c r="C38" i="19" s="1"/>
  <c r="L39" i="19"/>
  <c r="C39" i="19"/>
  <c r="L40" i="19"/>
  <c r="C40" i="19" s="1"/>
  <c r="L41" i="19"/>
  <c r="C41" i="19"/>
  <c r="L42" i="19"/>
  <c r="C42" i="19" s="1"/>
  <c r="L37" i="17"/>
  <c r="C37" i="17" s="1"/>
  <c r="L38" i="17"/>
  <c r="C38" i="17" s="1"/>
  <c r="L39" i="17"/>
  <c r="C39" i="17"/>
  <c r="L40" i="17"/>
  <c r="C40" i="17" s="1"/>
  <c r="L41" i="17"/>
  <c r="C41" i="17" s="1"/>
  <c r="L42" i="17"/>
  <c r="C42" i="17"/>
  <c r="L36" i="20"/>
  <c r="C36" i="20"/>
  <c r="L36" i="19"/>
  <c r="C36" i="19" s="1"/>
  <c r="L36" i="17"/>
  <c r="C36" i="17" s="1"/>
  <c r="K37" i="20"/>
  <c r="B37" i="20"/>
  <c r="K38" i="20"/>
  <c r="B38" i="20" s="1"/>
  <c r="K39" i="20"/>
  <c r="B39" i="20"/>
  <c r="K40" i="20"/>
  <c r="B40" i="20"/>
  <c r="K41" i="20"/>
  <c r="B41" i="20"/>
  <c r="K42" i="20"/>
  <c r="B42" i="20" s="1"/>
  <c r="K37" i="19"/>
  <c r="B37" i="19"/>
  <c r="K38" i="19"/>
  <c r="B38" i="19"/>
  <c r="K39" i="19"/>
  <c r="B39" i="19"/>
  <c r="K40" i="19"/>
  <c r="B40" i="19"/>
  <c r="K41" i="19"/>
  <c r="B41" i="19"/>
  <c r="K42" i="19"/>
  <c r="B42" i="19"/>
  <c r="K37" i="17"/>
  <c r="B37" i="17"/>
  <c r="K38" i="17"/>
  <c r="B38" i="17"/>
  <c r="K39" i="17"/>
  <c r="B39" i="17"/>
  <c r="K40" i="17"/>
  <c r="B40" i="17" s="1"/>
  <c r="K41" i="17"/>
  <c r="B41" i="17"/>
  <c r="K42" i="17"/>
  <c r="B42" i="17"/>
  <c r="K36" i="20"/>
  <c r="B36" i="20"/>
  <c r="C13" i="20"/>
  <c r="C14" i="20" s="1"/>
  <c r="C16" i="20" s="1"/>
  <c r="K36" i="19"/>
  <c r="B36" i="19"/>
  <c r="C13" i="19"/>
  <c r="C14" i="19" s="1"/>
  <c r="C16" i="19" s="1"/>
  <c r="K36" i="17"/>
  <c r="B36" i="17"/>
  <c r="C13" i="17"/>
  <c r="C15" i="17" s="1"/>
  <c r="C27" i="20"/>
  <c r="C24" i="20"/>
  <c r="C18" i="20"/>
  <c r="B18" i="20"/>
  <c r="C27" i="19"/>
  <c r="C24" i="19"/>
  <c r="C18" i="19"/>
  <c r="B18" i="19"/>
  <c r="C27" i="17"/>
  <c r="C24" i="17"/>
  <c r="C18" i="17"/>
  <c r="B18" i="17"/>
  <c r="C15" i="19" l="1"/>
  <c r="C17" i="19" s="1"/>
  <c r="C19" i="19" s="1"/>
  <c r="C21" i="19" s="1"/>
  <c r="C17" i="20"/>
  <c r="C19" i="20" s="1"/>
  <c r="C21" i="20" s="1"/>
  <c r="C15" i="20"/>
  <c r="C14" i="17"/>
  <c r="C16" i="17" s="1"/>
  <c r="C17" i="17" s="1"/>
  <c r="C19" i="17" s="1"/>
  <c r="C21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Gevaert</author>
    <author>Jeroen Gevaert</author>
  </authors>
  <commentList>
    <comment ref="C8" authorId="0" shapeId="0" xr:uid="{133C7D9E-B0DE-4C82-917D-A35E36DD26F5}">
      <text>
        <r>
          <rPr>
            <sz val="10"/>
            <color indexed="81"/>
            <rFont val="Tahoma"/>
            <family val="2"/>
          </rPr>
          <t>Bij de berekening van de maximale hypotheek dient hier de eventuele erfpachtcanon of grondbelasting ingevuld te worden. 
Bij consumptief krediet dient hier de werkelijke woonlast (inclusief erfpachtcanon / gronsbelasting) ingevuld te worden.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3" authorId="1" shapeId="0" xr:uid="{D86F793C-86BB-4960-ACB5-369CE3A20571}">
      <text>
        <r>
          <rPr>
            <b/>
            <sz val="9"/>
            <color indexed="81"/>
            <rFont val="Tahoma"/>
            <charset val="1"/>
          </rPr>
          <t>Jeroen Gevaert:</t>
        </r>
        <r>
          <rPr>
            <sz val="9"/>
            <color indexed="81"/>
            <rFont val="Tahoma"/>
            <charset val="1"/>
          </rPr>
          <t xml:space="preserve">
Consumentenprijsindex (cpi) 2017=100</t>
        </r>
      </text>
    </comment>
    <comment ref="I35" authorId="1" shapeId="0" xr:uid="{B7E4C044-2FA1-465F-A44E-7297B0F0F4EF}">
      <text>
        <r>
          <rPr>
            <b/>
            <sz val="9"/>
            <color indexed="81"/>
            <rFont val="Tahoma"/>
            <charset val="1"/>
          </rPr>
          <t>Jeroen Gevaert:</t>
        </r>
        <r>
          <rPr>
            <sz val="9"/>
            <color indexed="81"/>
            <rFont val="Tahoma"/>
            <charset val="1"/>
          </rPr>
          <t xml:space="preserve">
Bedragen zijn tot stand gekomen door bedragen 2010 te vermenigvuldigen met de cpi van 2017 en vervolgens af te ronden op hele dollars. 
</t>
        </r>
      </text>
    </comment>
    <comment ref="K35" authorId="1" shapeId="0" xr:uid="{81E17924-EE4A-4425-8A27-A48BAB154A6B}">
      <text>
        <r>
          <rPr>
            <b/>
            <sz val="9"/>
            <color indexed="81"/>
            <rFont val="Tahoma"/>
            <charset val="1"/>
          </rPr>
          <t>Jeroen Gevaert:</t>
        </r>
        <r>
          <rPr>
            <sz val="9"/>
            <color indexed="81"/>
            <rFont val="Tahoma"/>
            <charset val="1"/>
          </rPr>
          <t xml:space="preserve">
Bedragen zijn tot stand gekomen door de van toepassing zijn de cpi te vermenigvuldigen met de afgeronde bedragen 2018.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Gevaert</author>
  </authors>
  <commentList>
    <comment ref="C8" authorId="0" shapeId="0" xr:uid="{61623CFB-08AE-4782-9C36-E52B7EE56E50}">
      <text>
        <r>
          <rPr>
            <sz val="10"/>
            <color indexed="81"/>
            <rFont val="Tahoma"/>
            <family val="2"/>
          </rPr>
          <t>Bij de berekening van de maximale hypotheek dient hier de eventuele erfpachtcanon of grondbelasting ingevuld te worden. 
Bij consumptief krediet dient hier de werkelijke woonlast (inclusief erfpachtcanon / gronsbelasting) ingevuld te worden.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Gevaert</author>
  </authors>
  <commentList>
    <comment ref="C8" authorId="0" shapeId="0" xr:uid="{73236A58-85AC-47A2-8F25-A0AB585A6926}">
      <text>
        <r>
          <rPr>
            <sz val="10"/>
            <color indexed="81"/>
            <rFont val="Tahoma"/>
            <family val="2"/>
          </rPr>
          <t>Bij de berekening van de maximale hypotheek dient hier de eventuele erfpachtcanon of grondbelasting ingevuld te worden. 
Bij consumptief krediet dient hier de werkelijke woonlast (inclusief erfpachtcanon / gronsbelasting) ingevuld te worden.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<sst xmlns="http://schemas.openxmlformats.org/spreadsheetml/2006/main" count="186" uniqueCount="58">
  <si>
    <t>versie d.d. 01-04-2026</t>
  </si>
  <si>
    <t>Datum</t>
  </si>
  <si>
    <t>Berekening maximaal te verstrekken kredietbedrag Bonaire</t>
  </si>
  <si>
    <t>Hypotheek</t>
  </si>
  <si>
    <t>Soort huishouden</t>
  </si>
  <si>
    <t>Alleenstaande</t>
  </si>
  <si>
    <t>Consumptief</t>
  </si>
  <si>
    <t>Netto inkomen</t>
  </si>
  <si>
    <t>Hypotheek / Consumptief</t>
  </si>
  <si>
    <t>Werkelijke woonlast*</t>
  </si>
  <si>
    <t>Invullen</t>
  </si>
  <si>
    <t>Lopende financieringslasten per maand</t>
  </si>
  <si>
    <t>Looptijd gewenste financiering in maanden</t>
  </si>
  <si>
    <t>Effectieve rente percentage</t>
  </si>
  <si>
    <t>Art. 7:17, lid 6</t>
  </si>
  <si>
    <t>Normbedrag</t>
  </si>
  <si>
    <t>Art. 7:17, lid 5</t>
  </si>
  <si>
    <t xml:space="preserve">Leefbedrag** </t>
  </si>
  <si>
    <t>Art. 7:17, lid 3a</t>
  </si>
  <si>
    <t>6% norm (6% van het normbedrag)</t>
  </si>
  <si>
    <t>Art. 7:17, lid 3b</t>
  </si>
  <si>
    <t>(netto-inkomsten – leefbedrag) 2 / netto-inkomsten</t>
  </si>
  <si>
    <t>Berekening</t>
  </si>
  <si>
    <t>Art. 7:17, lid 3</t>
  </si>
  <si>
    <t xml:space="preserve">Maandelijkse bruto financieringslasten </t>
  </si>
  <si>
    <t>Art. 7:17, lid 4</t>
  </si>
  <si>
    <t>Art. 7:17, lid 2</t>
  </si>
  <si>
    <t xml:space="preserve">Maandelijkse netto financieringslasten </t>
  </si>
  <si>
    <t>Memorie van Toelichting</t>
  </si>
  <si>
    <t xml:space="preserve">Maximaal te verstrekken kredietbedrag </t>
  </si>
  <si>
    <t>Gewenst krediet</t>
  </si>
  <si>
    <t>Maandlast gewenst krediet</t>
  </si>
  <si>
    <t>Gewenste maandlast</t>
  </si>
  <si>
    <t>Krediet bij gewenste maandlast</t>
  </si>
  <si>
    <t>* Onder de werkelijke woonlast wordt in ieder geval verstaan:</t>
  </si>
  <si>
    <t>- netto huur of netto rentelast + aflossing / premie tbv opbouw + erfpacht / grondbelasting</t>
  </si>
  <si>
    <t xml:space="preserve">** Onder het leefbedrag wordt verstaan: </t>
  </si>
  <si>
    <t xml:space="preserve">- normbedrag -/- norm woonlast + werkelijke woonlast </t>
  </si>
  <si>
    <t>Prijs index cijfer 2017</t>
  </si>
  <si>
    <t>Prijs index cijfer 2025</t>
  </si>
  <si>
    <t>Type huishouden</t>
  </si>
  <si>
    <t>Bedragen in USD per 1 april 2026*</t>
  </si>
  <si>
    <t>Hierin opgenomen woonlasten 2026*</t>
  </si>
  <si>
    <t>Bedragen in USD per 2010</t>
  </si>
  <si>
    <t>Hierin opgenomen woonlasten 2010</t>
  </si>
  <si>
    <t>Bedragen in USD per 2018</t>
  </si>
  <si>
    <t>Hierin opgenomen woonlasten 2018</t>
  </si>
  <si>
    <t>Bedragen in USD per 2026</t>
  </si>
  <si>
    <t>Hierin opgenomen woonlasten 2026</t>
  </si>
  <si>
    <t>Een volwassene met een kind</t>
  </si>
  <si>
    <t>Twee volwassenen</t>
  </si>
  <si>
    <t>Een volwassene met twee kinderen</t>
  </si>
  <si>
    <t>Twee volwassenen met een kind</t>
  </si>
  <si>
    <t>Drie volwassenen</t>
  </si>
  <si>
    <t>Twee volwassenen met twee kinderen</t>
  </si>
  <si>
    <t>* Cijfers zijn gebaseerd op de "Wijziging van de Regeling financiële markten BES"</t>
  </si>
  <si>
    <t>Berekening maximaal te verstrekken kredietbedrag Sint Eustatia</t>
  </si>
  <si>
    <t>Berekening maximaal te verstrekken kredietbedrag Saba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</si>
</sst>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€&quot;\ #,##0.00_-;[Red]&quot;€&quot;\ #,##0.00\-"/>
    <numFmt numFmtId="165" formatCode="_-* #,##0.00_-;_-* #,##0.00\-;_-* &quot;-&quot;??_-;_-@_-"/>
    <numFmt numFmtId="166" formatCode="_-* #,##0_-;_-* #,##0\-;_-* &quot;-&quot;??_-;_-@_-"/>
    <numFmt numFmtId="167" formatCode="_-* #,##0.0000_-;_-* #,##0.0000\-;_-* &quot;-&quot;??_-;_-@_-"/>
    <numFmt numFmtId="168" formatCode="#,##0.00_ ;\-#,##0.00\ "/>
    <numFmt numFmtId="169" formatCode="_-* #,##0.0000_-;\-* #,##0.0000_-;_-* &quot;-&quot;????_-;_-@_-"/>
    <numFmt numFmtId="170" formatCode="_-* #,##0_-;\-* #,##0_-;_-* &quot;-&quot;????_-;_-@_-"/>
  </numFmts>
  <fonts count="1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165" fontId="5" fillId="0" borderId="0" applyFont="0" applyFill="0" applyBorder="0" applyAlignment="0" applyProtection="0"/>
  </cellStyleXfs>
  <cellXfs count="33">
    <xf numFmtId="0" fontId="0" fillId="0" borderId="0" xfId="0"/>
    <xf numFmtId="0" fontId="7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9" fillId="0" borderId="0" xfId="0" applyFont="1"/>
    <xf numFmtId="0" fontId="0" fillId="2" borderId="0" xfId="0" applyFill="1"/>
    <xf numFmtId="165" fontId="5" fillId="3" borderId="0" xfId="1" applyFont="1" applyFill="1"/>
    <xf numFmtId="165" fontId="0" fillId="3" borderId="0" xfId="0" applyNumberFormat="1" applyFill="1"/>
    <xf numFmtId="0" fontId="8" fillId="0" borderId="0" xfId="0" applyFont="1" applyAlignment="1">
      <alignment vertical="top" wrapText="1"/>
    </xf>
    <xf numFmtId="0" fontId="6" fillId="2" borderId="0" xfId="0" applyFont="1" applyFill="1"/>
    <xf numFmtId="0" fontId="10" fillId="0" borderId="0" xfId="0" applyFont="1"/>
    <xf numFmtId="165" fontId="7" fillId="0" borderId="3" xfId="1" applyFont="1" applyBorder="1" applyAlignment="1">
      <alignment horizontal="center" vertical="top" wrapText="1"/>
    </xf>
    <xf numFmtId="165" fontId="0" fillId="0" borderId="0" xfId="0" applyNumberFormat="1"/>
    <xf numFmtId="0" fontId="0" fillId="0" borderId="0" xfId="0" quotePrefix="1"/>
    <xf numFmtId="166" fontId="5" fillId="0" borderId="0" xfId="1" applyNumberFormat="1" applyFont="1"/>
    <xf numFmtId="166" fontId="8" fillId="0" borderId="4" xfId="1" applyNumberFormat="1" applyFont="1" applyBorder="1" applyAlignment="1">
      <alignment horizontal="center" vertical="top" wrapText="1"/>
    </xf>
    <xf numFmtId="166" fontId="5" fillId="3" borderId="0" xfId="1" applyNumberFormat="1" applyFont="1" applyFill="1"/>
    <xf numFmtId="0" fontId="0" fillId="0" borderId="0" xfId="0" applyAlignment="1" applyProtection="1">
      <alignment horizontal="right"/>
      <protection locked="0"/>
    </xf>
    <xf numFmtId="165" fontId="5" fillId="0" borderId="0" xfId="1" applyFont="1" applyProtection="1">
      <protection locked="0"/>
    </xf>
    <xf numFmtId="165" fontId="5" fillId="0" borderId="0" xfId="1" applyFont="1" applyAlignment="1" applyProtection="1">
      <alignment horizontal="right"/>
      <protection locked="0"/>
    </xf>
    <xf numFmtId="166" fontId="5" fillId="0" borderId="0" xfId="1" applyNumberFormat="1" applyFont="1" applyProtection="1">
      <protection locked="0"/>
    </xf>
    <xf numFmtId="10" fontId="5" fillId="0" borderId="0" xfId="1" applyNumberFormat="1" applyFont="1" applyProtection="1">
      <protection locked="0"/>
    </xf>
    <xf numFmtId="165" fontId="7" fillId="0" borderId="0" xfId="1" applyFont="1" applyBorder="1" applyAlignment="1">
      <alignment horizontal="center" vertical="top" wrapText="1"/>
    </xf>
    <xf numFmtId="166" fontId="0" fillId="0" borderId="0" xfId="0" applyNumberFormat="1"/>
    <xf numFmtId="164" fontId="0" fillId="0" borderId="0" xfId="0" applyNumberFormat="1"/>
    <xf numFmtId="168" fontId="5" fillId="3" borderId="0" xfId="1" applyNumberFormat="1" applyFont="1" applyFill="1"/>
    <xf numFmtId="166" fontId="8" fillId="0" borderId="2" xfId="1" applyNumberFormat="1" applyFont="1" applyBorder="1" applyAlignment="1">
      <alignment horizontal="center" vertical="top" wrapText="1"/>
    </xf>
    <xf numFmtId="165" fontId="7" fillId="0" borderId="1" xfId="1" applyFont="1" applyBorder="1" applyAlignment="1">
      <alignment horizontal="center" vertical="top" wrapText="1"/>
    </xf>
    <xf numFmtId="167" fontId="7" fillId="0" borderId="3" xfId="1" applyNumberFormat="1" applyFont="1" applyBorder="1" applyAlignment="1">
      <alignment horizontal="center" vertical="top" wrapText="1"/>
    </xf>
    <xf numFmtId="169" fontId="0" fillId="0" borderId="0" xfId="0" applyNumberFormat="1"/>
    <xf numFmtId="170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34924</xdr:colOff>
      <xdr:row>4</xdr:row>
      <xdr:rowOff>0</xdr:rowOff>
    </xdr:from>
    <xdr:to>
      <xdr:col>3</xdr:col>
      <xdr:colOff>540826</xdr:colOff>
      <xdr:row>10</xdr:row>
      <xdr:rowOff>147861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FB17BDD1-B584-117E-7EAD-22DE67565D19}"/>
            </a:ext>
          </a:extLst>
        </xdr:cNvPr>
        <xdr:cNvSpPr/>
      </xdr:nvSpPr>
      <xdr:spPr>
        <a:xfrm>
          <a:off x="5381624" y="1190625"/>
          <a:ext cx="517923" cy="1409700"/>
        </a:xfrm>
        <a:prstGeom prst="rightBrace">
          <a:avLst>
            <a:gd name="adj1" fmla="val 8333"/>
            <a:gd name="adj2" fmla="val 5194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nl-NL"/>
        </a:p>
      </xdr:txBody>
    </xdr:sp>
    <xdr:clientData/>
  </xdr:twoCellAnchor>
  <xdr:twoCellAnchor>
    <xdr:from>
      <xdr:col>3</xdr:col>
      <xdr:colOff>15875</xdr:colOff>
      <xdr:row>11</xdr:row>
      <xdr:rowOff>182773</xdr:rowOff>
    </xdr:from>
    <xdr:to>
      <xdr:col>3</xdr:col>
      <xdr:colOff>547890</xdr:colOff>
      <xdr:row>20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A8B59AA8-36F0-1FED-4D7B-CC526B4D49AF}"/>
            </a:ext>
          </a:extLst>
        </xdr:cNvPr>
        <xdr:cNvSpPr/>
      </xdr:nvSpPr>
      <xdr:spPr>
        <a:xfrm>
          <a:off x="5362575" y="2838450"/>
          <a:ext cx="546143" cy="1345774"/>
        </a:xfrm>
        <a:prstGeom prst="rightBrace">
          <a:avLst>
            <a:gd name="adj1" fmla="val 8333"/>
            <a:gd name="adj2" fmla="val 5127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nl-N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4</xdr:row>
      <xdr:rowOff>0</xdr:rowOff>
    </xdr:from>
    <xdr:to>
      <xdr:col>3</xdr:col>
      <xdr:colOff>543510</xdr:colOff>
      <xdr:row>10</xdr:row>
      <xdr:rowOff>147861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95AEC2D2-CD62-DB4A-7F9A-2F701E76F623}"/>
            </a:ext>
          </a:extLst>
        </xdr:cNvPr>
        <xdr:cNvSpPr/>
      </xdr:nvSpPr>
      <xdr:spPr>
        <a:xfrm>
          <a:off x="8534399" y="990600"/>
          <a:ext cx="514229" cy="1411541"/>
        </a:xfrm>
        <a:prstGeom prst="rightBrace">
          <a:avLst>
            <a:gd name="adj1" fmla="val 8333"/>
            <a:gd name="adj2" fmla="val 5194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nl-NL"/>
        </a:p>
      </xdr:txBody>
    </xdr:sp>
    <xdr:clientData/>
  </xdr:twoCellAnchor>
  <xdr:twoCellAnchor>
    <xdr:from>
      <xdr:col>3</xdr:col>
      <xdr:colOff>9525</xdr:colOff>
      <xdr:row>11</xdr:row>
      <xdr:rowOff>182773</xdr:rowOff>
    </xdr:from>
    <xdr:to>
      <xdr:col>3</xdr:col>
      <xdr:colOff>548280</xdr:colOff>
      <xdr:row>20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AE87105F-0109-6E6D-2F32-CEBDB981CE7C}"/>
            </a:ext>
          </a:extLst>
        </xdr:cNvPr>
        <xdr:cNvSpPr/>
      </xdr:nvSpPr>
      <xdr:spPr>
        <a:xfrm>
          <a:off x="8515350" y="2640223"/>
          <a:ext cx="540955" cy="1550777"/>
        </a:xfrm>
        <a:prstGeom prst="rightBrace">
          <a:avLst>
            <a:gd name="adj1" fmla="val 8333"/>
            <a:gd name="adj2" fmla="val 5127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nl-NL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4</xdr:row>
      <xdr:rowOff>0</xdr:rowOff>
    </xdr:from>
    <xdr:to>
      <xdr:col>3</xdr:col>
      <xdr:colOff>559165</xdr:colOff>
      <xdr:row>10</xdr:row>
      <xdr:rowOff>147861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827AA8C0-8141-0B4B-BE1C-E19FEF6EC035}"/>
            </a:ext>
          </a:extLst>
        </xdr:cNvPr>
        <xdr:cNvSpPr/>
      </xdr:nvSpPr>
      <xdr:spPr>
        <a:xfrm>
          <a:off x="8534399" y="990600"/>
          <a:ext cx="514229" cy="1411541"/>
        </a:xfrm>
        <a:prstGeom prst="rightBrace">
          <a:avLst>
            <a:gd name="adj1" fmla="val 8333"/>
            <a:gd name="adj2" fmla="val 5194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nl-NL"/>
        </a:p>
      </xdr:txBody>
    </xdr:sp>
    <xdr:clientData/>
  </xdr:twoCellAnchor>
  <xdr:twoCellAnchor>
    <xdr:from>
      <xdr:col>3</xdr:col>
      <xdr:colOff>9525</xdr:colOff>
      <xdr:row>11</xdr:row>
      <xdr:rowOff>182773</xdr:rowOff>
    </xdr:from>
    <xdr:to>
      <xdr:col>3</xdr:col>
      <xdr:colOff>567306</xdr:colOff>
      <xdr:row>20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F22B7635-A9C9-76F3-08C7-6BA774A87F3D}"/>
            </a:ext>
          </a:extLst>
        </xdr:cNvPr>
        <xdr:cNvSpPr/>
      </xdr:nvSpPr>
      <xdr:spPr>
        <a:xfrm>
          <a:off x="8515350" y="2640223"/>
          <a:ext cx="540955" cy="1550777"/>
        </a:xfrm>
        <a:prstGeom prst="rightBrace">
          <a:avLst>
            <a:gd name="adj1" fmla="val 8333"/>
            <a:gd name="adj2" fmla="val 5127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nl-NL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B45C-DFF1-4945-8320-BEFE03B8AC1B}">
  <sheetPr>
    <pageSetUpPr fitToPage="1"/>
  </sheetPr>
  <dimension ref="A1:L52"/>
  <sheetViews>
    <sheetView tabSelected="1" topLeftCell="A10" zoomScaleNormal="100" workbookViewId="0">
      <selection activeCell="F1" sqref="F1:M1048576"/>
    </sheetView>
  </sheetViews>
  <sheetFormatPr defaultRowHeight="15"/>
  <cols>
    <col min="1" max="1" width="37.42578125" customWidth="1"/>
    <col min="2" max="2" width="62.5703125" customWidth="1"/>
    <col min="3" max="3" width="33.28515625" customWidth="1"/>
    <col min="4" max="4" width="11.5703125" customWidth="1"/>
    <col min="5" max="5" width="12.28515625" bestFit="1" customWidth="1"/>
    <col min="6" max="6" width="10.28515625" customWidth="1"/>
    <col min="7" max="12" width="23.140625" customWidth="1"/>
  </cols>
  <sheetData>
    <row r="1" spans="1:10">
      <c r="A1" s="9" t="s">
        <v>0</v>
      </c>
      <c r="B1" s="30" t="s">
        <v>1</v>
      </c>
      <c r="C1" s="31">
        <f ca="1">TODAY()</f>
        <v>46077</v>
      </c>
    </row>
    <row r="3" spans="1:10">
      <c r="A3" s="3" t="s">
        <v>2</v>
      </c>
    </row>
    <row r="4" spans="1:10" ht="15.75">
      <c r="G4" s="7" t="s">
        <v>3</v>
      </c>
    </row>
    <row r="5" spans="1:10" ht="15.75">
      <c r="B5" s="4" t="s">
        <v>4</v>
      </c>
      <c r="C5" s="16" t="s">
        <v>5</v>
      </c>
      <c r="G5" s="7" t="s">
        <v>6</v>
      </c>
    </row>
    <row r="6" spans="1:10">
      <c r="B6" s="4" t="s">
        <v>7</v>
      </c>
      <c r="C6" s="17"/>
    </row>
    <row r="7" spans="1:10">
      <c r="B7" s="4" t="s">
        <v>8</v>
      </c>
      <c r="C7" s="18" t="s">
        <v>6</v>
      </c>
    </row>
    <row r="8" spans="1:10">
      <c r="B8" s="4" t="s">
        <v>9</v>
      </c>
      <c r="C8" s="17"/>
      <c r="E8" t="s">
        <v>10</v>
      </c>
    </row>
    <row r="9" spans="1:10">
      <c r="B9" s="4" t="s">
        <v>11</v>
      </c>
      <c r="C9" s="17">
        <v>0</v>
      </c>
      <c r="I9" s="22"/>
      <c r="J9" s="22"/>
    </row>
    <row r="10" spans="1:10">
      <c r="B10" s="4" t="s">
        <v>12</v>
      </c>
      <c r="C10" s="19"/>
      <c r="I10" s="22"/>
      <c r="J10" s="22"/>
    </row>
    <row r="11" spans="1:10">
      <c r="B11" s="4" t="s">
        <v>13</v>
      </c>
      <c r="C11" s="20"/>
      <c r="I11" s="22"/>
      <c r="J11" s="22"/>
    </row>
    <row r="12" spans="1:10">
      <c r="I12" s="22"/>
      <c r="J12" s="22"/>
    </row>
    <row r="13" spans="1:10">
      <c r="A13" t="s">
        <v>14</v>
      </c>
      <c r="B13" s="4" t="s">
        <v>15</v>
      </c>
      <c r="C13" s="24">
        <f>ROUND(VLOOKUP(C5,A36:B42,2,FALSE),0)</f>
        <v>876</v>
      </c>
      <c r="I13" s="22"/>
      <c r="J13" s="22"/>
    </row>
    <row r="14" spans="1:10">
      <c r="A14" t="s">
        <v>16</v>
      </c>
      <c r="B14" s="4" t="s">
        <v>17</v>
      </c>
      <c r="C14" s="5">
        <f>C13-VLOOKUP(C5,A36:C42,3,FALSE)+C8</f>
        <v>738.00599999999997</v>
      </c>
      <c r="I14" s="22"/>
      <c r="J14" s="22"/>
    </row>
    <row r="15" spans="1:10">
      <c r="A15" t="s">
        <v>18</v>
      </c>
      <c r="B15" s="4" t="s">
        <v>19</v>
      </c>
      <c r="C15" s="6">
        <f>0.06*C13</f>
        <v>52.559999999999995</v>
      </c>
      <c r="I15" s="22"/>
      <c r="J15" s="22"/>
    </row>
    <row r="16" spans="1:10">
      <c r="A16" t="s">
        <v>20</v>
      </c>
      <c r="B16" s="4" t="s">
        <v>21</v>
      </c>
      <c r="C16" s="6">
        <f>IF(C14&gt;C6,0,POWER((C6-C14),2)/C6)</f>
        <v>0</v>
      </c>
      <c r="E16" t="s">
        <v>22</v>
      </c>
      <c r="I16" s="22"/>
    </row>
    <row r="17" spans="1:10">
      <c r="A17" t="s">
        <v>23</v>
      </c>
      <c r="B17" s="4" t="s">
        <v>24</v>
      </c>
      <c r="C17" s="5">
        <f>C16+C15</f>
        <v>52.559999999999995</v>
      </c>
      <c r="I17" s="22"/>
    </row>
    <row r="18" spans="1:10">
      <c r="A18" t="s">
        <v>25</v>
      </c>
      <c r="B18" s="4" t="str">
        <f>B9</f>
        <v>Lopende financieringslasten per maand</v>
      </c>
      <c r="C18" s="5">
        <f>C9</f>
        <v>0</v>
      </c>
    </row>
    <row r="19" spans="1:10">
      <c r="A19" t="s">
        <v>26</v>
      </c>
      <c r="B19" s="4" t="s">
        <v>27</v>
      </c>
      <c r="C19" s="6">
        <f>C17-C18</f>
        <v>52.559999999999995</v>
      </c>
    </row>
    <row r="21" spans="1:10">
      <c r="A21" t="s">
        <v>28</v>
      </c>
      <c r="B21" s="8" t="s">
        <v>29</v>
      </c>
      <c r="C21" s="11">
        <f>IF(C19&lt;0,0,PV(((POWER(C11+1,(1/12))-1)*12)/12,C10,-C19))</f>
        <v>0</v>
      </c>
    </row>
    <row r="23" spans="1:10">
      <c r="B23" s="4" t="s">
        <v>30</v>
      </c>
      <c r="C23" s="19">
        <v>0</v>
      </c>
      <c r="D23" t="s">
        <v>10</v>
      </c>
      <c r="F23" s="32"/>
      <c r="G23" s="32"/>
      <c r="H23" s="32"/>
      <c r="I23" s="32"/>
      <c r="J23" s="32"/>
    </row>
    <row r="24" spans="1:10">
      <c r="B24" s="4" t="s">
        <v>31</v>
      </c>
      <c r="C24" s="15" t="e">
        <f>PMT(((POWER(C11+1,(1/12))-1)*12)/12,C10,-C23,,0)</f>
        <v>#NUM!</v>
      </c>
      <c r="D24" t="s">
        <v>22</v>
      </c>
      <c r="E24" s="23"/>
    </row>
    <row r="25" spans="1:10">
      <c r="C25" s="13"/>
    </row>
    <row r="26" spans="1:10">
      <c r="B26" s="4" t="s">
        <v>32</v>
      </c>
      <c r="C26" s="19">
        <v>0</v>
      </c>
      <c r="D26" t="s">
        <v>10</v>
      </c>
    </row>
    <row r="27" spans="1:10">
      <c r="B27" s="4" t="s">
        <v>33</v>
      </c>
      <c r="C27" s="15">
        <f>-PV(((POWER(C11+1,(1/12))-1)*12)/12,C10,C26)</f>
        <v>0</v>
      </c>
      <c r="D27" t="s">
        <v>22</v>
      </c>
      <c r="E27" s="23"/>
    </row>
    <row r="29" spans="1:10">
      <c r="B29" t="s">
        <v>34</v>
      </c>
    </row>
    <row r="30" spans="1:10">
      <c r="B30" s="12" t="s">
        <v>35</v>
      </c>
    </row>
    <row r="31" spans="1:10">
      <c r="B31" t="s">
        <v>36</v>
      </c>
      <c r="I31" s="28"/>
    </row>
    <row r="32" spans="1:10" ht="15.75" thickBot="1">
      <c r="B32" s="12" t="s">
        <v>37</v>
      </c>
      <c r="H32" s="28"/>
    </row>
    <row r="33" spans="1:12" ht="16.5" thickBot="1">
      <c r="B33" s="12"/>
      <c r="G33" s="26" t="s">
        <v>38</v>
      </c>
      <c r="H33" s="27">
        <v>1.1204000000000001</v>
      </c>
      <c r="K33" s="26" t="s">
        <v>39</v>
      </c>
      <c r="L33" s="27">
        <v>1.266</v>
      </c>
    </row>
    <row r="34" spans="1:12" ht="16.5" thickBot="1">
      <c r="C34" s="21"/>
    </row>
    <row r="35" spans="1:12" ht="32.25" thickBot="1">
      <c r="A35" s="1" t="s">
        <v>40</v>
      </c>
      <c r="B35" s="1" t="s">
        <v>41</v>
      </c>
      <c r="C35" s="10" t="s">
        <v>42</v>
      </c>
      <c r="G35" s="1" t="s">
        <v>43</v>
      </c>
      <c r="H35" s="1" t="s">
        <v>44</v>
      </c>
      <c r="I35" s="1" t="s">
        <v>45</v>
      </c>
      <c r="J35" s="1" t="s">
        <v>46</v>
      </c>
      <c r="K35" s="1" t="s">
        <v>47</v>
      </c>
      <c r="L35" s="1" t="s">
        <v>48</v>
      </c>
    </row>
    <row r="36" spans="1:12" ht="16.5" thickBot="1">
      <c r="A36" s="2" t="s">
        <v>5</v>
      </c>
      <c r="B36" s="14">
        <f>K36</f>
        <v>876.072</v>
      </c>
      <c r="C36" s="14">
        <f>L36</f>
        <v>137.994</v>
      </c>
      <c r="E36" s="22"/>
      <c r="G36" s="25">
        <v>618</v>
      </c>
      <c r="H36" s="14">
        <v>97</v>
      </c>
      <c r="I36" s="14">
        <v>692</v>
      </c>
      <c r="J36" s="14">
        <v>109</v>
      </c>
      <c r="K36" s="14">
        <f>I36*$L$33</f>
        <v>876.072</v>
      </c>
      <c r="L36" s="14">
        <f>J36*$L$33</f>
        <v>137.994</v>
      </c>
    </row>
    <row r="37" spans="1:12" ht="16.5" thickBot="1">
      <c r="A37" s="2" t="s">
        <v>49</v>
      </c>
      <c r="B37" s="14">
        <f t="shared" ref="B37:C42" si="0">K37</f>
        <v>1139.4000000000001</v>
      </c>
      <c r="C37" s="14">
        <f t="shared" si="0"/>
        <v>178.506</v>
      </c>
      <c r="G37" s="25">
        <v>803</v>
      </c>
      <c r="H37" s="14">
        <v>126</v>
      </c>
      <c r="I37" s="14">
        <v>900</v>
      </c>
      <c r="J37" s="14">
        <v>141</v>
      </c>
      <c r="K37" s="14">
        <f t="shared" ref="K37:K42" si="1">I37*$L$33</f>
        <v>1139.4000000000001</v>
      </c>
      <c r="L37" s="14">
        <f t="shared" ref="L37:L42" si="2">J37*$L$33</f>
        <v>178.506</v>
      </c>
    </row>
    <row r="38" spans="1:12" ht="16.5" thickBot="1">
      <c r="A38" s="2" t="s">
        <v>50</v>
      </c>
      <c r="B38" s="14">
        <f t="shared" si="0"/>
        <v>1315.374</v>
      </c>
      <c r="C38" s="14">
        <f t="shared" si="0"/>
        <v>205.09200000000001</v>
      </c>
      <c r="G38" s="25">
        <v>927</v>
      </c>
      <c r="H38" s="14">
        <v>145</v>
      </c>
      <c r="I38" s="14">
        <v>1039</v>
      </c>
      <c r="J38" s="14">
        <v>162</v>
      </c>
      <c r="K38" s="14">
        <f t="shared" si="1"/>
        <v>1315.374</v>
      </c>
      <c r="L38" s="14">
        <f t="shared" si="2"/>
        <v>205.09200000000001</v>
      </c>
    </row>
    <row r="39" spans="1:12" ht="16.5" thickBot="1">
      <c r="A39" s="2" t="s">
        <v>51</v>
      </c>
      <c r="B39" s="14">
        <f t="shared" si="0"/>
        <v>1401.462</v>
      </c>
      <c r="C39" s="14">
        <f t="shared" si="0"/>
        <v>220.28399999999999</v>
      </c>
      <c r="G39" s="25">
        <v>988</v>
      </c>
      <c r="H39" s="14">
        <v>155</v>
      </c>
      <c r="I39" s="14">
        <v>1107</v>
      </c>
      <c r="J39" s="14">
        <v>174</v>
      </c>
      <c r="K39" s="14">
        <f t="shared" si="1"/>
        <v>1401.462</v>
      </c>
      <c r="L39" s="14">
        <f t="shared" si="2"/>
        <v>220.28399999999999</v>
      </c>
    </row>
    <row r="40" spans="1:12" ht="16.5" thickBot="1">
      <c r="A40" s="2" t="s">
        <v>52</v>
      </c>
      <c r="B40" s="14">
        <f t="shared" si="0"/>
        <v>1577.4359999999999</v>
      </c>
      <c r="C40" s="14">
        <f t="shared" si="0"/>
        <v>248.136</v>
      </c>
      <c r="G40" s="25">
        <v>1112</v>
      </c>
      <c r="H40" s="14">
        <v>175</v>
      </c>
      <c r="I40" s="14">
        <v>1246</v>
      </c>
      <c r="J40" s="14">
        <v>196</v>
      </c>
      <c r="K40" s="14">
        <f t="shared" si="1"/>
        <v>1577.4359999999999</v>
      </c>
      <c r="L40" s="14">
        <f t="shared" si="2"/>
        <v>248.136</v>
      </c>
    </row>
    <row r="41" spans="1:12" ht="16.5" thickBot="1">
      <c r="A41" s="2" t="s">
        <v>53</v>
      </c>
      <c r="B41" s="14">
        <f t="shared" si="0"/>
        <v>1752.144</v>
      </c>
      <c r="C41" s="14">
        <f t="shared" si="0"/>
        <v>274.72199999999998</v>
      </c>
      <c r="G41" s="25">
        <v>1235</v>
      </c>
      <c r="H41" s="14">
        <v>194</v>
      </c>
      <c r="I41" s="14">
        <v>1384</v>
      </c>
      <c r="J41" s="14">
        <v>217</v>
      </c>
      <c r="K41" s="14">
        <f t="shared" si="1"/>
        <v>1752.144</v>
      </c>
      <c r="L41" s="14">
        <f t="shared" si="2"/>
        <v>274.72199999999998</v>
      </c>
    </row>
    <row r="42" spans="1:12" ht="16.5" thickBot="1">
      <c r="A42" s="2" t="s">
        <v>54</v>
      </c>
      <c r="B42" s="14">
        <f t="shared" si="0"/>
        <v>1839.498</v>
      </c>
      <c r="C42" s="14">
        <f t="shared" si="0"/>
        <v>289.91399999999999</v>
      </c>
      <c r="G42" s="25">
        <v>1297</v>
      </c>
      <c r="H42" s="14">
        <v>204</v>
      </c>
      <c r="I42" s="14">
        <v>1453</v>
      </c>
      <c r="J42" s="14">
        <v>229</v>
      </c>
      <c r="K42" s="14">
        <f t="shared" si="1"/>
        <v>1839.498</v>
      </c>
      <c r="L42" s="14">
        <f t="shared" si="2"/>
        <v>289.91399999999999</v>
      </c>
    </row>
    <row r="44" spans="1:12">
      <c r="B44" t="s">
        <v>55</v>
      </c>
      <c r="C44" s="22"/>
      <c r="G44" s="22"/>
      <c r="H44" s="22"/>
    </row>
    <row r="45" spans="1:12">
      <c r="G45" s="22"/>
      <c r="H45" s="22"/>
    </row>
    <row r="46" spans="1:12">
      <c r="G46" s="22"/>
      <c r="H46" s="22"/>
      <c r="I46" s="13"/>
    </row>
    <row r="47" spans="1:12">
      <c r="G47" s="22"/>
      <c r="H47" s="22"/>
      <c r="I47" s="29"/>
    </row>
    <row r="48" spans="1:12">
      <c r="G48" s="22"/>
      <c r="H48" s="22"/>
    </row>
    <row r="49" spans="7:8">
      <c r="G49" s="22"/>
      <c r="H49" s="22"/>
    </row>
    <row r="50" spans="7:8">
      <c r="G50" s="22"/>
      <c r="H50" s="22"/>
    </row>
    <row r="51" spans="7:8">
      <c r="G51" s="22"/>
    </row>
    <row r="52" spans="7:8">
      <c r="G52" s="22"/>
    </row>
  </sheetData>
  <mergeCells count="1">
    <mergeCell ref="F23:J23"/>
  </mergeCells>
  <conditionalFormatting sqref="C24">
    <cfRule type="cellIs" dxfId="5" priority="2" stopIfTrue="1" operator="greaterThan">
      <formula>$C$19</formula>
    </cfRule>
  </conditionalFormatting>
  <conditionalFormatting sqref="C27">
    <cfRule type="cellIs" dxfId="4" priority="1" stopIfTrue="1" operator="greaterThan">
      <formula>$C$21</formula>
    </cfRule>
  </conditionalFormatting>
  <dataValidations count="6">
    <dataValidation type="decimal" allowBlank="1" showInputMessage="1" showErrorMessage="1" sqref="C27 C23" xr:uid="{787AEB51-2258-435B-A903-6935E4497EAE}">
      <formula1>0</formula1>
      <formula2>10000000</formula2>
    </dataValidation>
    <dataValidation type="decimal" allowBlank="1" showInputMessage="1" showErrorMessage="1" sqref="C11" xr:uid="{4E28CDA7-5263-4B61-9C5C-650C7A6DF284}">
      <formula1>0</formula1>
      <formula2>1</formula2>
    </dataValidation>
    <dataValidation type="whole" allowBlank="1" showInputMessage="1" showErrorMessage="1" sqref="C10" xr:uid="{97A7CA56-E75C-493B-800F-2A86B9A5C731}">
      <formula1>0</formula1>
      <formula2>360</formula2>
    </dataValidation>
    <dataValidation type="decimal" allowBlank="1" showInputMessage="1" showErrorMessage="1" sqref="C6 C8:C9" xr:uid="{1D09576E-A958-420A-A987-ED815989B537}">
      <formula1>0</formula1>
      <formula2>1000000</formula2>
    </dataValidation>
    <dataValidation type="list" allowBlank="1" showInputMessage="1" showErrorMessage="1" sqref="C7" xr:uid="{3D7DA77B-F133-4256-9B4B-A0FC9AB43C3D}">
      <formula1>$G$4:$G$5</formula1>
    </dataValidation>
    <dataValidation type="list" showInputMessage="1" showErrorMessage="1" promptTitle="Kies uit de volgende lijst" sqref="C5" xr:uid="{53F6D171-F5C8-4C2F-97F9-667576A674FC}">
      <formula1>$A$36:$A$42</formula1>
    </dataValidation>
  </dataValidations>
  <pageMargins left="0.7" right="0.7" top="0.75" bottom="0.75" header="0.3" footer="0.3"/>
  <pageSetup paperSize="9" scale="7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4829A-772B-4320-B631-5E30E0CF089B}">
  <sheetPr>
    <pageSetUpPr fitToPage="1"/>
  </sheetPr>
  <dimension ref="A1:L44"/>
  <sheetViews>
    <sheetView zoomScaleNormal="100" workbookViewId="0">
      <selection activeCell="B36" sqref="B36:C42"/>
    </sheetView>
  </sheetViews>
  <sheetFormatPr defaultRowHeight="15"/>
  <cols>
    <col min="1" max="1" width="37.42578125" customWidth="1"/>
    <col min="2" max="2" width="62.5703125" customWidth="1"/>
    <col min="3" max="3" width="32.42578125" customWidth="1"/>
    <col min="4" max="4" width="11.5703125" customWidth="1"/>
    <col min="5" max="5" width="12.28515625" bestFit="1" customWidth="1"/>
    <col min="6" max="6" width="10.28515625" bestFit="1" customWidth="1"/>
    <col min="7" max="12" width="23.140625" hidden="1" customWidth="1"/>
  </cols>
  <sheetData>
    <row r="1" spans="1:10">
      <c r="A1" s="9" t="s">
        <v>0</v>
      </c>
      <c r="B1" s="30" t="s">
        <v>1</v>
      </c>
      <c r="C1" s="31">
        <f ca="1">TODAY()</f>
        <v>46077</v>
      </c>
    </row>
    <row r="3" spans="1:10">
      <c r="A3" s="3" t="s">
        <v>56</v>
      </c>
    </row>
    <row r="4" spans="1:10" ht="15.75">
      <c r="G4" s="7" t="s">
        <v>3</v>
      </c>
    </row>
    <row r="5" spans="1:10" ht="15.75">
      <c r="B5" s="4" t="s">
        <v>4</v>
      </c>
      <c r="C5" s="16" t="s">
        <v>5</v>
      </c>
      <c r="G5" s="7" t="s">
        <v>6</v>
      </c>
    </row>
    <row r="6" spans="1:10">
      <c r="B6" s="4" t="s">
        <v>7</v>
      </c>
      <c r="C6" s="17"/>
    </row>
    <row r="7" spans="1:10">
      <c r="B7" s="4" t="s">
        <v>8</v>
      </c>
      <c r="C7" s="18" t="s">
        <v>6</v>
      </c>
    </row>
    <row r="8" spans="1:10">
      <c r="B8" s="4" t="s">
        <v>9</v>
      </c>
      <c r="C8" s="17"/>
      <c r="E8" t="s">
        <v>10</v>
      </c>
    </row>
    <row r="9" spans="1:10">
      <c r="B9" s="4" t="s">
        <v>11</v>
      </c>
      <c r="C9" s="17">
        <v>0</v>
      </c>
      <c r="I9" s="22"/>
      <c r="J9" s="22"/>
    </row>
    <row r="10" spans="1:10">
      <c r="B10" s="4" t="s">
        <v>12</v>
      </c>
      <c r="C10" s="19"/>
      <c r="I10" s="22"/>
      <c r="J10" s="22"/>
    </row>
    <row r="11" spans="1:10">
      <c r="B11" s="4" t="s">
        <v>13</v>
      </c>
      <c r="C11" s="20"/>
      <c r="I11" s="22"/>
      <c r="J11" s="22"/>
    </row>
    <row r="12" spans="1:10">
      <c r="I12" s="22"/>
      <c r="J12" s="22"/>
    </row>
    <row r="13" spans="1:10">
      <c r="A13" t="s">
        <v>14</v>
      </c>
      <c r="B13" s="4" t="s">
        <v>15</v>
      </c>
      <c r="C13" s="24">
        <f>ROUND(VLOOKUP(C5,A36:B42,2,FALSE),0)</f>
        <v>873</v>
      </c>
      <c r="I13" s="22"/>
      <c r="J13" s="22"/>
    </row>
    <row r="14" spans="1:10">
      <c r="A14" t="s">
        <v>16</v>
      </c>
      <c r="B14" s="4" t="s">
        <v>17</v>
      </c>
      <c r="C14" s="5">
        <f>C13-VLOOKUP(C5,A36:C42,3,FALSE)+C8</f>
        <v>735.81680000000006</v>
      </c>
      <c r="I14" s="22"/>
      <c r="J14" s="22"/>
    </row>
    <row r="15" spans="1:10">
      <c r="A15" t="s">
        <v>18</v>
      </c>
      <c r="B15" s="4" t="s">
        <v>19</v>
      </c>
      <c r="C15" s="6">
        <f>0.06*C13</f>
        <v>52.379999999999995</v>
      </c>
      <c r="I15" s="22"/>
      <c r="J15" s="22"/>
    </row>
    <row r="16" spans="1:10">
      <c r="A16" t="s">
        <v>20</v>
      </c>
      <c r="B16" s="4" t="s">
        <v>21</v>
      </c>
      <c r="C16" s="6">
        <f>IF(C14&gt;C6,0,POWER((C6-C14),2)/C6)</f>
        <v>0</v>
      </c>
      <c r="E16" t="s">
        <v>22</v>
      </c>
      <c r="I16" s="22"/>
    </row>
    <row r="17" spans="1:10">
      <c r="A17" t="s">
        <v>23</v>
      </c>
      <c r="B17" s="4" t="s">
        <v>24</v>
      </c>
      <c r="C17" s="5">
        <f>C16+C15</f>
        <v>52.379999999999995</v>
      </c>
      <c r="I17" s="22"/>
    </row>
    <row r="18" spans="1:10">
      <c r="A18" t="s">
        <v>25</v>
      </c>
      <c r="B18" s="4" t="str">
        <f>B9</f>
        <v>Lopende financieringslasten per maand</v>
      </c>
      <c r="C18" s="5">
        <f>C9</f>
        <v>0</v>
      </c>
    </row>
    <row r="19" spans="1:10">
      <c r="A19" t="s">
        <v>26</v>
      </c>
      <c r="B19" s="4" t="s">
        <v>27</v>
      </c>
      <c r="C19" s="6">
        <f>C17-C18</f>
        <v>52.379999999999995</v>
      </c>
    </row>
    <row r="21" spans="1:10">
      <c r="A21" t="s">
        <v>28</v>
      </c>
      <c r="B21" s="8" t="s">
        <v>29</v>
      </c>
      <c r="C21" s="11">
        <f>IF(C19&lt;0,0,PV(((POWER(C11+1,(1/12))-1)*12)/12,C10,-C19))</f>
        <v>0</v>
      </c>
    </row>
    <row r="23" spans="1:10">
      <c r="B23" s="4" t="s">
        <v>30</v>
      </c>
      <c r="C23" s="19">
        <v>0</v>
      </c>
      <c r="D23" t="s">
        <v>10</v>
      </c>
      <c r="F23" s="32"/>
      <c r="G23" s="32"/>
      <c r="H23" s="32"/>
      <c r="I23" s="32"/>
      <c r="J23" s="32"/>
    </row>
    <row r="24" spans="1:10">
      <c r="B24" s="4" t="s">
        <v>31</v>
      </c>
      <c r="C24" s="15" t="e">
        <f>PMT(((POWER(C11+1,(1/12))-1)*12)/12,C10,-C23,,0)</f>
        <v>#NUM!</v>
      </c>
      <c r="D24" t="s">
        <v>22</v>
      </c>
      <c r="E24" s="23"/>
    </row>
    <row r="25" spans="1:10">
      <c r="C25" s="13"/>
    </row>
    <row r="26" spans="1:10">
      <c r="B26" s="4" t="s">
        <v>32</v>
      </c>
      <c r="C26" s="19">
        <v>0</v>
      </c>
      <c r="D26" t="s">
        <v>10</v>
      </c>
    </row>
    <row r="27" spans="1:10">
      <c r="B27" s="4" t="s">
        <v>33</v>
      </c>
      <c r="C27" s="15">
        <f>-PV(((POWER(C11+1,(1/12))-1)*12)/12,C10,C26)</f>
        <v>0</v>
      </c>
      <c r="D27" t="s">
        <v>22</v>
      </c>
      <c r="E27" s="23"/>
    </row>
    <row r="29" spans="1:10">
      <c r="B29" t="s">
        <v>34</v>
      </c>
    </row>
    <row r="30" spans="1:10">
      <c r="B30" s="12" t="s">
        <v>35</v>
      </c>
    </row>
    <row r="31" spans="1:10">
      <c r="B31" t="s">
        <v>36</v>
      </c>
    </row>
    <row r="32" spans="1:10" ht="15.75" thickBot="1">
      <c r="B32" s="12" t="s">
        <v>37</v>
      </c>
    </row>
    <row r="33" spans="1:12" ht="16.5" thickBot="1">
      <c r="B33" s="12"/>
      <c r="G33" s="26" t="s">
        <v>38</v>
      </c>
      <c r="H33" s="27">
        <v>1.2249000000000001</v>
      </c>
      <c r="K33" s="26" t="s">
        <v>39</v>
      </c>
      <c r="L33" s="27">
        <v>1.1528</v>
      </c>
    </row>
    <row r="34" spans="1:12" ht="16.5" thickBot="1">
      <c r="C34" s="21"/>
    </row>
    <row r="35" spans="1:12" ht="32.25" thickBot="1">
      <c r="A35" s="1" t="s">
        <v>40</v>
      </c>
      <c r="B35" s="1" t="s">
        <v>41</v>
      </c>
      <c r="C35" s="10" t="s">
        <v>42</v>
      </c>
      <c r="G35" s="1" t="s">
        <v>43</v>
      </c>
      <c r="H35" s="1" t="s">
        <v>44</v>
      </c>
      <c r="I35" s="1" t="s">
        <v>45</v>
      </c>
      <c r="J35" s="1" t="s">
        <v>46</v>
      </c>
      <c r="K35" s="1" t="s">
        <v>47</v>
      </c>
      <c r="L35" s="1" t="s">
        <v>48</v>
      </c>
    </row>
    <row r="36" spans="1:12" ht="16.5" thickBot="1">
      <c r="A36" s="2" t="s">
        <v>5</v>
      </c>
      <c r="B36" s="14">
        <f>K36</f>
        <v>872.66960000000006</v>
      </c>
      <c r="C36" s="14">
        <f>L36</f>
        <v>137.1832</v>
      </c>
      <c r="G36" s="25">
        <v>618</v>
      </c>
      <c r="H36" s="14">
        <v>97</v>
      </c>
      <c r="I36" s="14">
        <v>757</v>
      </c>
      <c r="J36" s="14">
        <v>119</v>
      </c>
      <c r="K36" s="14">
        <f>I36*$L$33</f>
        <v>872.66960000000006</v>
      </c>
      <c r="L36" s="14">
        <f>J36*$L$33</f>
        <v>137.1832</v>
      </c>
    </row>
    <row r="37" spans="1:12" ht="16.5" thickBot="1">
      <c r="A37" s="2" t="s">
        <v>49</v>
      </c>
      <c r="B37" s="14">
        <f t="shared" ref="B37:C42" si="0">K37</f>
        <v>1134.3552</v>
      </c>
      <c r="C37" s="14">
        <f t="shared" si="0"/>
        <v>177.53120000000001</v>
      </c>
      <c r="G37" s="25">
        <v>803</v>
      </c>
      <c r="H37" s="14">
        <v>126</v>
      </c>
      <c r="I37" s="14">
        <v>984</v>
      </c>
      <c r="J37" s="14">
        <v>154</v>
      </c>
      <c r="K37" s="14">
        <f t="shared" ref="K37:K42" si="1">I37*$L$33</f>
        <v>1134.3552</v>
      </c>
      <c r="L37" s="14">
        <f t="shared" ref="L37:L42" si="2">J37*$L$33</f>
        <v>177.53120000000001</v>
      </c>
    </row>
    <row r="38" spans="1:12" ht="16.5" thickBot="1">
      <c r="A38" s="2" t="s">
        <v>50</v>
      </c>
      <c r="B38" s="14">
        <f t="shared" si="0"/>
        <v>1308.4280000000001</v>
      </c>
      <c r="C38" s="14">
        <f t="shared" si="0"/>
        <v>205.19840000000002</v>
      </c>
      <c r="G38" s="25">
        <v>927</v>
      </c>
      <c r="H38" s="14">
        <v>145</v>
      </c>
      <c r="I38" s="14">
        <v>1135</v>
      </c>
      <c r="J38" s="14">
        <v>178</v>
      </c>
      <c r="K38" s="14">
        <f t="shared" si="1"/>
        <v>1308.4280000000001</v>
      </c>
      <c r="L38" s="14">
        <f t="shared" si="2"/>
        <v>205.19840000000002</v>
      </c>
    </row>
    <row r="39" spans="1:12" ht="16.5" thickBot="1">
      <c r="A39" s="2" t="s">
        <v>51</v>
      </c>
      <c r="B39" s="14">
        <f t="shared" si="0"/>
        <v>1394.8880000000001</v>
      </c>
      <c r="C39" s="14">
        <f t="shared" si="0"/>
        <v>219.03200000000001</v>
      </c>
      <c r="G39" s="25">
        <v>988</v>
      </c>
      <c r="H39" s="14">
        <v>155</v>
      </c>
      <c r="I39" s="14">
        <v>1210</v>
      </c>
      <c r="J39" s="14">
        <v>190</v>
      </c>
      <c r="K39" s="14">
        <f t="shared" si="1"/>
        <v>1394.8880000000001</v>
      </c>
      <c r="L39" s="14">
        <f t="shared" si="2"/>
        <v>219.03200000000001</v>
      </c>
    </row>
    <row r="40" spans="1:12" ht="16.5" thickBot="1">
      <c r="A40" s="2" t="s">
        <v>52</v>
      </c>
      <c r="B40" s="14">
        <f t="shared" si="0"/>
        <v>1570.1136000000001</v>
      </c>
      <c r="C40" s="14">
        <f t="shared" si="0"/>
        <v>246.69920000000002</v>
      </c>
      <c r="G40" s="25">
        <v>1112</v>
      </c>
      <c r="H40" s="14">
        <v>175</v>
      </c>
      <c r="I40" s="14">
        <v>1362</v>
      </c>
      <c r="J40" s="14">
        <v>214</v>
      </c>
      <c r="K40" s="14">
        <f t="shared" si="1"/>
        <v>1570.1136000000001</v>
      </c>
      <c r="L40" s="14">
        <f t="shared" si="2"/>
        <v>246.69920000000002</v>
      </c>
    </row>
    <row r="41" spans="1:12" ht="16.5" thickBot="1">
      <c r="A41" s="2" t="s">
        <v>53</v>
      </c>
      <c r="B41" s="14">
        <f t="shared" si="0"/>
        <v>1744.1864</v>
      </c>
      <c r="C41" s="14">
        <f t="shared" si="0"/>
        <v>274.3664</v>
      </c>
      <c r="G41" s="25">
        <v>1235</v>
      </c>
      <c r="H41" s="14">
        <v>194</v>
      </c>
      <c r="I41" s="14">
        <v>1513</v>
      </c>
      <c r="J41" s="14">
        <v>238</v>
      </c>
      <c r="K41" s="14">
        <f t="shared" si="1"/>
        <v>1744.1864</v>
      </c>
      <c r="L41" s="14">
        <f t="shared" si="2"/>
        <v>274.3664</v>
      </c>
    </row>
    <row r="42" spans="1:12" ht="16.5" thickBot="1">
      <c r="A42" s="2" t="s">
        <v>54</v>
      </c>
      <c r="B42" s="14">
        <f t="shared" si="0"/>
        <v>1831.7992000000002</v>
      </c>
      <c r="C42" s="14">
        <f t="shared" si="0"/>
        <v>288.2</v>
      </c>
      <c r="G42" s="25">
        <v>1297</v>
      </c>
      <c r="H42" s="14">
        <v>204</v>
      </c>
      <c r="I42" s="14">
        <v>1589</v>
      </c>
      <c r="J42" s="14">
        <v>250</v>
      </c>
      <c r="K42" s="14">
        <f t="shared" si="1"/>
        <v>1831.7992000000002</v>
      </c>
      <c r="L42" s="14">
        <f t="shared" si="2"/>
        <v>288.2</v>
      </c>
    </row>
    <row r="44" spans="1:12">
      <c r="B44" t="s">
        <v>55</v>
      </c>
      <c r="C44" s="22"/>
    </row>
  </sheetData>
  <sheetProtection algorithmName="SHA-512" hashValue="Xjg3VwjMPlXaUJPBJWwK+gK4uMTI4+/XDL96X0gCgybBVGdwV7C43Yu3JhHB6Ckr9OMnp/oN3uEd9557jiaVkA==" saltValue="8gRN8j83/VZwbUZA5D/30w==" spinCount="100000" sheet="1"/>
  <mergeCells count="1">
    <mergeCell ref="F23:J23"/>
  </mergeCells>
  <conditionalFormatting sqref="C24">
    <cfRule type="cellIs" dxfId="3" priority="2" stopIfTrue="1" operator="greaterThan">
      <formula>$C$19</formula>
    </cfRule>
  </conditionalFormatting>
  <conditionalFormatting sqref="C27">
    <cfRule type="cellIs" dxfId="2" priority="1" stopIfTrue="1" operator="greaterThan">
      <formula>$C$21</formula>
    </cfRule>
  </conditionalFormatting>
  <dataValidations count="6">
    <dataValidation type="decimal" allowBlank="1" showInputMessage="1" showErrorMessage="1" sqref="C27 C23" xr:uid="{DF813A21-0D9B-4C7F-AEA9-A6BDCF063D57}">
      <formula1>0</formula1>
      <formula2>10000000</formula2>
    </dataValidation>
    <dataValidation type="decimal" allowBlank="1" showInputMessage="1" showErrorMessage="1" sqref="C11" xr:uid="{027D371D-60FD-44EF-94B2-4A9D5333484F}">
      <formula1>0</formula1>
      <formula2>1</formula2>
    </dataValidation>
    <dataValidation type="whole" allowBlank="1" showInputMessage="1" showErrorMessage="1" sqref="C10" xr:uid="{71D598CC-24DE-4E45-A61D-99144EEF95DB}">
      <formula1>0</formula1>
      <formula2>360</formula2>
    </dataValidation>
    <dataValidation type="decimal" allowBlank="1" showInputMessage="1" showErrorMessage="1" sqref="C6 C8:C9" xr:uid="{1BB77686-45FF-4B8F-B164-84DA9FF519C9}">
      <formula1>0</formula1>
      <formula2>1000000</formula2>
    </dataValidation>
    <dataValidation type="list" allowBlank="1" showInputMessage="1" showErrorMessage="1" sqref="C7" xr:uid="{B50535A9-7ACE-4A15-9D4C-2FCC60C30BD1}">
      <formula1>$G$4:$G$5</formula1>
    </dataValidation>
    <dataValidation type="list" showInputMessage="1" showErrorMessage="1" promptTitle="Kies uit de volgende lijst" sqref="C5" xr:uid="{ED21A7A2-E872-48D8-A6FF-F1A5789B7948}">
      <formula1>$A$36:$A$42</formula1>
    </dataValidation>
  </dataValidations>
  <pageMargins left="0.7" right="0.7" top="0.75" bottom="0.75" header="0.3" footer="0.3"/>
  <pageSetup paperSize="9" scale="7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1154-F44E-473B-9FAB-713A243D9FE8}">
  <sheetPr>
    <pageSetUpPr fitToPage="1"/>
  </sheetPr>
  <dimension ref="A1:L44"/>
  <sheetViews>
    <sheetView zoomScaleNormal="100" workbookViewId="0">
      <selection activeCell="B36" sqref="B36:C42"/>
    </sheetView>
  </sheetViews>
  <sheetFormatPr defaultRowHeight="15"/>
  <cols>
    <col min="1" max="1" width="37.42578125" customWidth="1"/>
    <col min="2" max="2" width="62.5703125" customWidth="1"/>
    <col min="3" max="3" width="35.85546875" customWidth="1"/>
    <col min="4" max="4" width="11.5703125" customWidth="1"/>
    <col min="5" max="5" width="12.28515625" bestFit="1" customWidth="1"/>
    <col min="6" max="6" width="10.28515625" customWidth="1"/>
    <col min="7" max="12" width="23.140625" hidden="1" customWidth="1"/>
  </cols>
  <sheetData>
    <row r="1" spans="1:10">
      <c r="A1" s="9" t="s">
        <v>0</v>
      </c>
      <c r="B1" s="30" t="s">
        <v>1</v>
      </c>
      <c r="C1" s="31">
        <f ca="1">TODAY()</f>
        <v>46077</v>
      </c>
    </row>
    <row r="3" spans="1:10">
      <c r="A3" s="3" t="s">
        <v>57</v>
      </c>
    </row>
    <row r="4" spans="1:10" ht="15.75">
      <c r="G4" s="7" t="s">
        <v>3</v>
      </c>
    </row>
    <row r="5" spans="1:10" ht="15.75">
      <c r="B5" s="4" t="s">
        <v>4</v>
      </c>
      <c r="C5" s="16" t="s">
        <v>5</v>
      </c>
      <c r="G5" s="7" t="s">
        <v>6</v>
      </c>
    </row>
    <row r="6" spans="1:10">
      <c r="B6" s="4" t="s">
        <v>7</v>
      </c>
      <c r="C6" s="17"/>
    </row>
    <row r="7" spans="1:10">
      <c r="B7" s="4" t="s">
        <v>8</v>
      </c>
      <c r="C7" s="18" t="s">
        <v>6</v>
      </c>
    </row>
    <row r="8" spans="1:10">
      <c r="B8" s="4" t="s">
        <v>9</v>
      </c>
      <c r="C8" s="17"/>
      <c r="E8" t="s">
        <v>10</v>
      </c>
    </row>
    <row r="9" spans="1:10">
      <c r="B9" s="4" t="s">
        <v>11</v>
      </c>
      <c r="C9" s="17">
        <v>0</v>
      </c>
      <c r="I9" s="22"/>
      <c r="J9" s="22"/>
    </row>
    <row r="10" spans="1:10">
      <c r="B10" s="4" t="s">
        <v>12</v>
      </c>
      <c r="C10" s="19"/>
      <c r="I10" s="22"/>
      <c r="J10" s="22"/>
    </row>
    <row r="11" spans="1:10">
      <c r="B11" s="4" t="s">
        <v>13</v>
      </c>
      <c r="C11" s="20"/>
      <c r="I11" s="22"/>
      <c r="J11" s="22"/>
    </row>
    <row r="12" spans="1:10">
      <c r="I12" s="22"/>
      <c r="J12" s="22"/>
    </row>
    <row r="13" spans="1:10">
      <c r="A13" t="s">
        <v>14</v>
      </c>
      <c r="B13" s="4" t="s">
        <v>15</v>
      </c>
      <c r="C13" s="24">
        <f>ROUND(VLOOKUP(C5,A36:B42,2,FALSE),0)</f>
        <v>882</v>
      </c>
      <c r="I13" s="22"/>
      <c r="J13" s="22"/>
    </row>
    <row r="14" spans="1:10">
      <c r="A14" t="s">
        <v>16</v>
      </c>
      <c r="B14" s="4" t="s">
        <v>17</v>
      </c>
      <c r="C14" s="5">
        <f>C13-VLOOKUP(C5,A36:C42,3,FALSE)+C8</f>
        <v>743.2722</v>
      </c>
      <c r="I14" s="22"/>
      <c r="J14" s="22"/>
    </row>
    <row r="15" spans="1:10">
      <c r="A15" t="s">
        <v>18</v>
      </c>
      <c r="B15" s="4" t="s">
        <v>19</v>
      </c>
      <c r="C15" s="6">
        <f>0.06*C13</f>
        <v>52.919999999999995</v>
      </c>
      <c r="I15" s="22"/>
      <c r="J15" s="22"/>
    </row>
    <row r="16" spans="1:10">
      <c r="A16" t="s">
        <v>20</v>
      </c>
      <c r="B16" s="4" t="s">
        <v>21</v>
      </c>
      <c r="C16" s="6">
        <f>IF(C14&gt;C6,0,POWER((C6-C14),2)/C6)</f>
        <v>0</v>
      </c>
      <c r="E16" t="s">
        <v>22</v>
      </c>
      <c r="I16" s="22"/>
    </row>
    <row r="17" spans="1:10">
      <c r="A17" t="s">
        <v>23</v>
      </c>
      <c r="B17" s="4" t="s">
        <v>24</v>
      </c>
      <c r="C17" s="5">
        <f>C16+C15</f>
        <v>52.919999999999995</v>
      </c>
      <c r="I17" s="22"/>
    </row>
    <row r="18" spans="1:10">
      <c r="A18" t="s">
        <v>25</v>
      </c>
      <c r="B18" s="4" t="str">
        <f>B9</f>
        <v>Lopende financieringslasten per maand</v>
      </c>
      <c r="C18" s="5">
        <f>C9</f>
        <v>0</v>
      </c>
    </row>
    <row r="19" spans="1:10">
      <c r="A19" t="s">
        <v>26</v>
      </c>
      <c r="B19" s="4" t="s">
        <v>27</v>
      </c>
      <c r="C19" s="6">
        <f>C17-C18</f>
        <v>52.919999999999995</v>
      </c>
    </row>
    <row r="21" spans="1:10">
      <c r="A21" t="s">
        <v>28</v>
      </c>
      <c r="B21" s="8" t="s">
        <v>29</v>
      </c>
      <c r="C21" s="11">
        <f>IF(C19&lt;0,0,PV(((POWER(C11+1,(1/12))-1)*12)/12,C10,-C19))</f>
        <v>0</v>
      </c>
    </row>
    <row r="23" spans="1:10">
      <c r="B23" s="4" t="s">
        <v>30</v>
      </c>
      <c r="C23" s="19">
        <v>0</v>
      </c>
      <c r="D23" t="s">
        <v>10</v>
      </c>
      <c r="F23" s="32"/>
      <c r="G23" s="32"/>
      <c r="H23" s="32"/>
      <c r="I23" s="32"/>
      <c r="J23" s="32"/>
    </row>
    <row r="24" spans="1:10">
      <c r="B24" s="4" t="s">
        <v>31</v>
      </c>
      <c r="C24" s="15" t="e">
        <f>PMT(((POWER(C11+1,(1/12))-1)*12)/12,C10,-C23,,0)</f>
        <v>#NUM!</v>
      </c>
      <c r="D24" t="s">
        <v>22</v>
      </c>
      <c r="E24" s="23"/>
    </row>
    <row r="25" spans="1:10">
      <c r="C25" s="13"/>
    </row>
    <row r="26" spans="1:10">
      <c r="B26" s="4" t="s">
        <v>32</v>
      </c>
      <c r="C26" s="19">
        <v>0</v>
      </c>
      <c r="D26" t="s">
        <v>10</v>
      </c>
    </row>
    <row r="27" spans="1:10">
      <c r="B27" s="4" t="s">
        <v>33</v>
      </c>
      <c r="C27" s="15">
        <f>-PV(((POWER(C11+1,(1/12))-1)*12)/12,C10,C26)</f>
        <v>0</v>
      </c>
      <c r="D27" t="s">
        <v>22</v>
      </c>
      <c r="E27" s="23"/>
    </row>
    <row r="29" spans="1:10">
      <c r="B29" t="s">
        <v>34</v>
      </c>
    </row>
    <row r="30" spans="1:10">
      <c r="B30" s="12" t="s">
        <v>35</v>
      </c>
    </row>
    <row r="31" spans="1:10">
      <c r="B31" t="s">
        <v>36</v>
      </c>
    </row>
    <row r="32" spans="1:10" ht="15.75" thickBot="1">
      <c r="B32" s="12" t="s">
        <v>37</v>
      </c>
    </row>
    <row r="33" spans="1:12" ht="16.5" thickBot="1">
      <c r="B33" s="12"/>
      <c r="G33" s="26" t="s">
        <v>38</v>
      </c>
      <c r="H33" s="27">
        <v>1.1429</v>
      </c>
      <c r="K33" s="26" t="s">
        <v>39</v>
      </c>
      <c r="L33" s="27">
        <v>1.2498</v>
      </c>
    </row>
    <row r="34" spans="1:12" ht="16.5" thickBot="1">
      <c r="C34" s="21"/>
    </row>
    <row r="35" spans="1:12" ht="32.25" thickBot="1">
      <c r="A35" s="1" t="s">
        <v>40</v>
      </c>
      <c r="B35" s="1" t="s">
        <v>41</v>
      </c>
      <c r="C35" s="10" t="s">
        <v>42</v>
      </c>
      <c r="G35" s="1" t="s">
        <v>43</v>
      </c>
      <c r="H35" s="1" t="s">
        <v>44</v>
      </c>
      <c r="I35" s="1" t="s">
        <v>45</v>
      </c>
      <c r="J35" s="1" t="s">
        <v>46</v>
      </c>
      <c r="K35" s="1" t="s">
        <v>47</v>
      </c>
      <c r="L35" s="1" t="s">
        <v>48</v>
      </c>
    </row>
    <row r="36" spans="1:12" ht="16.5" thickBot="1">
      <c r="A36" s="2" t="s">
        <v>5</v>
      </c>
      <c r="B36" s="14">
        <f>K36</f>
        <v>882.35879999999997</v>
      </c>
      <c r="C36" s="14">
        <f>L36</f>
        <v>138.7278</v>
      </c>
      <c r="G36" s="25">
        <v>618</v>
      </c>
      <c r="H36" s="14">
        <v>97</v>
      </c>
      <c r="I36" s="14">
        <v>706</v>
      </c>
      <c r="J36" s="14">
        <v>111</v>
      </c>
      <c r="K36" s="14">
        <f>I36*$L$33</f>
        <v>882.35879999999997</v>
      </c>
      <c r="L36" s="14">
        <f>J36*$L$33</f>
        <v>138.7278</v>
      </c>
    </row>
    <row r="37" spans="1:12" ht="16.5" thickBot="1">
      <c r="A37" s="2" t="s">
        <v>49</v>
      </c>
      <c r="B37" s="14">
        <f t="shared" ref="B37:C42" si="0">K37</f>
        <v>1147.3163999999999</v>
      </c>
      <c r="C37" s="14">
        <f t="shared" si="0"/>
        <v>179.97120000000001</v>
      </c>
      <c r="G37" s="25">
        <v>803</v>
      </c>
      <c r="H37" s="14">
        <v>126</v>
      </c>
      <c r="I37" s="14">
        <v>918</v>
      </c>
      <c r="J37" s="14">
        <v>144</v>
      </c>
      <c r="K37" s="14">
        <f t="shared" ref="K37:K42" si="1">I37*$L$33</f>
        <v>1147.3163999999999</v>
      </c>
      <c r="L37" s="14">
        <f t="shared" ref="L37:L42" si="2">J37*$L$33</f>
        <v>179.97120000000001</v>
      </c>
    </row>
    <row r="38" spans="1:12" ht="16.5" thickBot="1">
      <c r="A38" s="2" t="s">
        <v>50</v>
      </c>
      <c r="B38" s="14">
        <f t="shared" si="0"/>
        <v>1323.5382</v>
      </c>
      <c r="C38" s="14">
        <f t="shared" si="0"/>
        <v>207.46680000000001</v>
      </c>
      <c r="G38" s="25">
        <v>927</v>
      </c>
      <c r="H38" s="14">
        <v>145</v>
      </c>
      <c r="I38" s="14">
        <v>1059</v>
      </c>
      <c r="J38" s="14">
        <v>166</v>
      </c>
      <c r="K38" s="14">
        <f t="shared" si="1"/>
        <v>1323.5382</v>
      </c>
      <c r="L38" s="14">
        <f t="shared" si="2"/>
        <v>207.46680000000001</v>
      </c>
    </row>
    <row r="39" spans="1:12" ht="16.5" thickBot="1">
      <c r="A39" s="2" t="s">
        <v>51</v>
      </c>
      <c r="B39" s="14">
        <f t="shared" si="0"/>
        <v>1411.0242000000001</v>
      </c>
      <c r="C39" s="14">
        <f t="shared" si="0"/>
        <v>221.21459999999999</v>
      </c>
      <c r="G39" s="25">
        <v>988</v>
      </c>
      <c r="H39" s="14">
        <v>155</v>
      </c>
      <c r="I39" s="14">
        <v>1129</v>
      </c>
      <c r="J39" s="14">
        <v>177</v>
      </c>
      <c r="K39" s="14">
        <f t="shared" si="1"/>
        <v>1411.0242000000001</v>
      </c>
      <c r="L39" s="14">
        <f t="shared" si="2"/>
        <v>221.21459999999999</v>
      </c>
    </row>
    <row r="40" spans="1:12" ht="16.5" thickBot="1">
      <c r="A40" s="2" t="s">
        <v>52</v>
      </c>
      <c r="B40" s="14">
        <f t="shared" si="0"/>
        <v>1588.4957999999999</v>
      </c>
      <c r="C40" s="14">
        <f t="shared" si="0"/>
        <v>249.96</v>
      </c>
      <c r="G40" s="25">
        <v>1112</v>
      </c>
      <c r="H40" s="14">
        <v>175</v>
      </c>
      <c r="I40" s="14">
        <v>1271</v>
      </c>
      <c r="J40" s="14">
        <v>200</v>
      </c>
      <c r="K40" s="14">
        <f t="shared" si="1"/>
        <v>1588.4957999999999</v>
      </c>
      <c r="L40" s="14">
        <f t="shared" si="2"/>
        <v>249.96</v>
      </c>
    </row>
    <row r="41" spans="1:12" ht="16.5" thickBot="1">
      <c r="A41" s="2" t="s">
        <v>53</v>
      </c>
      <c r="B41" s="14">
        <f t="shared" si="0"/>
        <v>1763.4678000000001</v>
      </c>
      <c r="C41" s="14">
        <f t="shared" si="0"/>
        <v>277.4556</v>
      </c>
      <c r="G41" s="25">
        <v>1235</v>
      </c>
      <c r="H41" s="14">
        <v>194</v>
      </c>
      <c r="I41" s="14">
        <v>1411</v>
      </c>
      <c r="J41" s="14">
        <v>222</v>
      </c>
      <c r="K41" s="14">
        <f t="shared" si="1"/>
        <v>1763.4678000000001</v>
      </c>
      <c r="L41" s="14">
        <f t="shared" si="2"/>
        <v>277.4556</v>
      </c>
    </row>
    <row r="42" spans="1:12" ht="16.5" thickBot="1">
      <c r="A42" s="2" t="s">
        <v>54</v>
      </c>
      <c r="B42" s="14">
        <f t="shared" si="0"/>
        <v>1852.2036000000001</v>
      </c>
      <c r="C42" s="14">
        <f t="shared" si="0"/>
        <v>291.20339999999999</v>
      </c>
      <c r="G42" s="25">
        <v>1297</v>
      </c>
      <c r="H42" s="14">
        <v>204</v>
      </c>
      <c r="I42" s="14">
        <v>1482</v>
      </c>
      <c r="J42" s="14">
        <v>233</v>
      </c>
      <c r="K42" s="14">
        <f t="shared" si="1"/>
        <v>1852.2036000000001</v>
      </c>
      <c r="L42" s="14">
        <f t="shared" si="2"/>
        <v>291.20339999999999</v>
      </c>
    </row>
    <row r="44" spans="1:12">
      <c r="B44" t="s">
        <v>55</v>
      </c>
      <c r="C44" s="22"/>
    </row>
  </sheetData>
  <sheetProtection algorithmName="SHA-512" hashValue="LJ5Sagf3uTHpPmwLEJz4+I/PprZ7kui8jG8gezue6rOChM1KrJ44N+sasXowmId6/JCbKZCK7h54vBj2zZdiQA==" saltValue="iAJT8+y7krLzMCF85VeQAw==" spinCount="100000" sheet="1"/>
  <mergeCells count="1">
    <mergeCell ref="F23:J23"/>
  </mergeCells>
  <conditionalFormatting sqref="C24">
    <cfRule type="cellIs" dxfId="1" priority="2" stopIfTrue="1" operator="greaterThan">
      <formula>$C$19</formula>
    </cfRule>
  </conditionalFormatting>
  <conditionalFormatting sqref="C27">
    <cfRule type="cellIs" dxfId="0" priority="1" stopIfTrue="1" operator="greaterThan">
      <formula>$C$21</formula>
    </cfRule>
  </conditionalFormatting>
  <dataValidations count="6">
    <dataValidation type="list" showInputMessage="1" showErrorMessage="1" promptTitle="Kies uit de volgende lijst" sqref="C5" xr:uid="{64B4C05A-39EC-4F7F-A5EC-29CCAB020338}">
      <formula1>$A$36:$A$42</formula1>
    </dataValidation>
    <dataValidation type="list" allowBlank="1" showInputMessage="1" showErrorMessage="1" sqref="C7" xr:uid="{0FA54347-F1DD-43BE-8540-4B568698667A}">
      <formula1>$G$4:$G$5</formula1>
    </dataValidation>
    <dataValidation type="decimal" allowBlank="1" showInputMessage="1" showErrorMessage="1" sqref="C6 C8:C9" xr:uid="{3F539588-DCDE-438A-9056-8C8CF85C4236}">
      <formula1>0</formula1>
      <formula2>1000000</formula2>
    </dataValidation>
    <dataValidation type="whole" allowBlank="1" showInputMessage="1" showErrorMessage="1" sqref="C10" xr:uid="{A023EF49-EA8D-4BFD-B94D-77B8D0A3311A}">
      <formula1>0</formula1>
      <formula2>360</formula2>
    </dataValidation>
    <dataValidation type="decimal" allowBlank="1" showInputMessage="1" showErrorMessage="1" sqref="C11" xr:uid="{9D48BEE8-33D5-421D-AD40-EAD6C7727748}">
      <formula1>0</formula1>
      <formula2>1</formula2>
    </dataValidation>
    <dataValidation type="decimal" allowBlank="1" showInputMessage="1" showErrorMessage="1" sqref="C27 C23" xr:uid="{C33DE9B2-F3EB-4268-A3C7-A4D083FE54C4}">
      <formula1>0</formula1>
      <formula2>10000000</formula2>
    </dataValidation>
  </dataValidations>
  <pageMargins left="0.7" right="0.7" top="0.75" bottom="0.75" header="0.3" footer="0.3"/>
  <pageSetup paperSize="9" scale="72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ferentie xmlns="1af4fe37-e138-4444-ac39-a91a26058e7e" xsi:nil="true"/>
    <KopieAan xmlns="1af4fe37-e138-4444-ac39-a91a26058e7e" xsi:nil="true"/>
    <_dlc_DocId xmlns="5fe4e853-3417-48a7-a9b2-767e16cca7ad">MNKE5R5U275Z-1877009661-96356</_dlc_DocId>
    <hf57a138fddf4432853103296b5f0525 xmlns="1af4fe37-e138-4444-ac39-a91a26058e7e">
      <Terms xmlns="http://schemas.microsoft.com/office/infopath/2007/PartnerControls"/>
    </hf57a138fddf4432853103296b5f0525>
    <Omschrijving xmlns="1af4fe37-e138-4444-ac39-a91a26058e7e" xsi:nil="true"/>
    <TaxKeywordTaxHTField xmlns="1af4fe37-e138-4444-ac39-a91a26058e7e">
      <Terms xmlns="http://schemas.microsoft.com/office/infopath/2007/PartnerControls"/>
    </TaxKeywordTaxHTField>
    <Betreft xmlns="1af4fe37-e138-4444-ac39-a91a26058e7e" xsi:nil="true"/>
    <Opsteldatum xmlns="1af4fe37-e138-4444-ac39-a91a26058e7e" xsi:nil="true"/>
    <e10b2dcd781f41019975293715695c9f xmlns="1af4fe37-e138-4444-ac39-a91a26058e7e">
      <Terms xmlns="http://schemas.microsoft.com/office/infopath/2007/PartnerControls"/>
    </e10b2dcd781f41019975293715695c9f>
    <Debiteurnummer xmlns="1af4fe37-e138-4444-ac39-a91a26058e7e" xsi:nil="true"/>
    <eda60b97f5824280acd8fdc41e844e86 xmlns="1af4fe37-e138-4444-ac39-a91a26058e7e">
      <Terms xmlns="http://schemas.microsoft.com/office/infopath/2007/PartnerControls"/>
    </eda60b97f5824280acd8fdc41e844e86>
    <Relatienummer xmlns="1af4fe37-e138-4444-ac39-a91a26058e7e" xsi:nil="true"/>
    <vergunningnummer xmlns="1af4fe37-e138-4444-ac39-a91a26058e7e" xsi:nil="true"/>
    <Originele_x0020_bestandsnaam xmlns="1af4fe37-e138-4444-ac39-a91a26058e7e" xsi:nil="true"/>
    <_dlc_DocIdPersistId xmlns="5fe4e853-3417-48a7-a9b2-767e16cca7ad">false</_dlc_DocIdPersistId>
    <ne08b3b4c0254f4a8c18c518097d8213 xmlns="1af4fe37-e138-4444-ac39-a91a26058e7e">
      <Terms xmlns="http://schemas.microsoft.com/office/infopath/2007/PartnerControls"/>
    </ne08b3b4c0254f4a8c18c518097d8213>
    <AFM_dms_ZaaktypeTaxHTField0 xmlns="1af4fe37-e138-4444-ac39-a91a26058e7e">
      <Terms xmlns="http://schemas.microsoft.com/office/infopath/2007/PartnerControls"/>
    </AFM_dms_ZaaktypeTaxHTField0>
    <pead3225cdad4702b1977aedded943cd xmlns="1af4fe37-e138-4444-ac39-a91a26058e7e">
      <Terms xmlns="http://schemas.microsoft.com/office/infopath/2007/PartnerControls"/>
    </pead3225cdad4702b1977aedded943cd>
    <_dlc_DocIdUrl xmlns="5fe4e853-3417-48a7-a9b2-767e16cca7ad">
      <Url>https://afmap.sharepoint.com/sites/TMS_ATT_TeamAT/_layouts/15/DocIdRedir.aspx?ID=MNKE5R5U275Z-1877009661-96356</Url>
      <Description>MNKE5R5U275Z-1877009661-96356</Description>
    </_dlc_DocIdUrl>
    <Zaaknummer xmlns="1af4fe37-e138-4444-ac39-a91a26058e7e" xsi:nil="true"/>
    <a68cab3ddf984842808534800f9979c9 xmlns="1af4fe37-e138-4444-ac39-a91a26058e7e">
      <Terms xmlns="http://schemas.microsoft.com/office/infopath/2007/PartnerControls"/>
    </a68cab3ddf984842808534800f9979c9>
    <Jaar xmlns="1af4fe37-e138-4444-ac39-a91a26058e7e" xsi:nil="true"/>
    <c123037e81ff49fabf5bd54ad31a8019 xmlns="1af4fe37-e138-4444-ac39-a91a26058e7e">
      <Terms xmlns="http://schemas.microsoft.com/office/infopath/2007/PartnerControls"/>
    </c123037e81ff49fabf5bd54ad31a8019>
    <jf292c22ae8d4680a241b4cafdc55dd8 xmlns="1af4fe37-e138-4444-ac39-a91a26058e7e">
      <Terms xmlns="http://schemas.microsoft.com/office/infopath/2007/PartnerControls"/>
    </jf292c22ae8d4680a241b4cafdc55dd8>
    <TaxCatchAll xmlns="1af4fe37-e138-4444-ac39-a91a26058e7e" xsi:nil="true"/>
    <Geadresseerde xmlns="1af4fe37-e138-4444-ac39-a91a26058e7e" xsi:nil="true"/>
    <Naam_x0020_relatie xmlns="1af4fe37-e138-4444-ac39-a91a26058e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lgemeen document" ma:contentTypeID="0x0101006BBC5D719145A0428BEBBA35A2F88D0E01000F1EA8B3F8AEC048B9E36AED4B269BF7" ma:contentTypeVersion="19" ma:contentTypeDescription="" ma:contentTypeScope="" ma:versionID="795034c182eea3480558843b131e3b2e">
  <xsd:schema xmlns:xsd="http://www.w3.org/2001/XMLSchema" xmlns:xs="http://www.w3.org/2001/XMLSchema" xmlns:p="http://schemas.microsoft.com/office/2006/metadata/properties" xmlns:ns2="1af4fe37-e138-4444-ac39-a91a26058e7e" xmlns:ns4="5fe4e853-3417-48a7-a9b2-767e16cca7ad" targetNamespace="http://schemas.microsoft.com/office/2006/metadata/properties" ma:root="true" ma:fieldsID="a890a448b4254dd53a196e28b6f6636a" ns2:_="" ns4:_="">
    <xsd:import namespace="1af4fe37-e138-4444-ac39-a91a26058e7e"/>
    <xsd:import namespace="5fe4e853-3417-48a7-a9b2-767e16cca7ad"/>
    <xsd:element name="properties">
      <xsd:complexType>
        <xsd:sequence>
          <xsd:element name="documentManagement">
            <xsd:complexType>
              <xsd:all>
                <xsd:element ref="ns2:e10b2dcd781f41019975293715695c9f" minOccurs="0"/>
                <xsd:element ref="ns2:TaxCatchAll" minOccurs="0"/>
                <xsd:element ref="ns2:TaxCatchAllLabel" minOccurs="0"/>
                <xsd:element ref="ns2:Originele_x0020_bestandsnaam" minOccurs="0"/>
                <xsd:element ref="ns2:Naam_x0020_relatie" minOccurs="0"/>
                <xsd:element ref="ns2:Relatienummer" minOccurs="0"/>
                <xsd:element ref="ns2:Zaaknummer" minOccurs="0"/>
                <xsd:element ref="ns2:c123037e81ff49fabf5bd54ad31a8019" minOccurs="0"/>
                <xsd:element ref="ns2:Referentie" minOccurs="0"/>
                <xsd:element ref="ns2:Jaar" minOccurs="0"/>
                <xsd:element ref="ns2:a68cab3ddf984842808534800f9979c9" minOccurs="0"/>
                <xsd:element ref="ns2:eda60b97f5824280acd8fdc41e844e86" minOccurs="0"/>
                <xsd:element ref="ns2:hf57a138fddf4432853103296b5f0525" minOccurs="0"/>
                <xsd:element ref="ns2:Opsteldatum" minOccurs="0"/>
                <xsd:element ref="ns2:Omschrijving" minOccurs="0"/>
                <xsd:element ref="ns2:jf292c22ae8d4680a241b4cafdc55dd8" minOccurs="0"/>
                <xsd:element ref="ns2:Geadresseerde" minOccurs="0"/>
                <xsd:element ref="ns2:vergunningnummer" minOccurs="0"/>
                <xsd:element ref="ns2:Debiteurnummer" minOccurs="0"/>
                <xsd:element ref="ns2:pead3225cdad4702b1977aedded943cd" minOccurs="0"/>
                <xsd:element ref="ns2:Betreft" minOccurs="0"/>
                <xsd:element ref="ns2:KopieAan" minOccurs="0"/>
                <xsd:element ref="ns2:TaxKeywordTaxHTField" minOccurs="0"/>
                <xsd:element ref="ns2:ne08b3b4c0254f4a8c18c518097d8213" minOccurs="0"/>
                <xsd:element ref="ns2:AFM_dms_ZaaktypeTaxHTField0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4fe37-e138-4444-ac39-a91a26058e7e" elementFormDefault="qualified">
    <xsd:import namespace="http://schemas.microsoft.com/office/2006/documentManagement/types"/>
    <xsd:import namespace="http://schemas.microsoft.com/office/infopath/2007/PartnerControls"/>
    <xsd:element name="e10b2dcd781f41019975293715695c9f" ma:index="8" nillable="true" ma:taxonomy="true" ma:internalName="e10b2dcd781f41019975293715695c9f" ma:taxonomyFieldName="AFM_x0020_Document_x0020_Type" ma:displayName="Documenttype" ma:readOnly="false" ma:fieldId="{e10b2dcd-781f-4101-9975-293715695c9f}" ma:sspId="aa2fb73e-e83a-44df-bc25-39628a106fd3" ma:termSetId="ddbd6d10-e3b1-454b-85ca-cbc13037ef4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d2abb09-ceda-4be6-b8ab-ee6c42cfb8df}" ma:internalName="TaxCatchAll" ma:showField="CatchAllData" ma:web="5a2458dc-8738-4c75-b2e7-40b6d201d1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d2abb09-ceda-4be6-b8ab-ee6c42cfb8df}" ma:internalName="TaxCatchAllLabel" ma:readOnly="true" ma:showField="CatchAllDataLabel" ma:web="5a2458dc-8738-4c75-b2e7-40b6d201d1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riginele_x0020_bestandsnaam" ma:index="12" nillable="true" ma:displayName="Originele bestandsnaam" ma:internalName="Originele_x0020_bestandsnaam" ma:readOnly="false">
      <xsd:simpleType>
        <xsd:restriction base="dms:Text">
          <xsd:maxLength value="255"/>
        </xsd:restriction>
      </xsd:simpleType>
    </xsd:element>
    <xsd:element name="Naam_x0020_relatie" ma:index="13" nillable="true" ma:displayName="Naam relatie" ma:internalName="Naam_x0020_relatie" ma:readOnly="false">
      <xsd:simpleType>
        <xsd:restriction base="dms:Text">
          <xsd:maxLength value="255"/>
        </xsd:restriction>
      </xsd:simpleType>
    </xsd:element>
    <xsd:element name="Relatienummer" ma:index="14" nillable="true" ma:displayName="Relatienummer" ma:internalName="Relatienummer" ma:readOnly="false">
      <xsd:simpleType>
        <xsd:restriction base="dms:Text">
          <xsd:maxLength value="255"/>
        </xsd:restriction>
      </xsd:simpleType>
    </xsd:element>
    <xsd:element name="Zaaknummer" ma:index="15" nillable="true" ma:displayName="Zaaknummer" ma:internalName="Zaaknummer" ma:readOnly="false">
      <xsd:simpleType>
        <xsd:restriction base="dms:Text">
          <xsd:maxLength value="255"/>
        </xsd:restriction>
      </xsd:simpleType>
    </xsd:element>
    <xsd:element name="c123037e81ff49fabf5bd54ad31a8019" ma:index="16" nillable="true" ma:taxonomy="true" ma:internalName="c123037e81ff49fabf5bd54ad31a8019" ma:taxonomyFieldName="Zaaktype" ma:displayName="Zaaktype" ma:readOnly="false" ma:fieldId="{c123037e-81ff-49fa-bf5b-d54ad31a8019}" ma:sspId="aa2fb73e-e83a-44df-bc25-39628a106fd3" ma:termSetId="a543a553-767d-4eaa-88d1-444b203f0c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ferentie" ma:index="18" nillable="true" ma:displayName="Referentie" ma:internalName="Referentie" ma:readOnly="false">
      <xsd:simpleType>
        <xsd:restriction base="dms:Text">
          <xsd:maxLength value="255"/>
        </xsd:restriction>
      </xsd:simpleType>
    </xsd:element>
    <xsd:element name="Jaar" ma:index="20" nillable="true" ma:displayName="Jaar" ma:internalName="Jaar" ma:readOnly="false">
      <xsd:simpleType>
        <xsd:restriction base="dms:Text">
          <xsd:maxLength value="255"/>
        </xsd:restriction>
      </xsd:simpleType>
    </xsd:element>
    <xsd:element name="a68cab3ddf984842808534800f9979c9" ma:index="21" nillable="true" ma:taxonomy="true" ma:internalName="a68cab3ddf984842808534800f9979c9" ma:taxonomyFieldName="Proces" ma:displayName="Proces" ma:readOnly="false" ma:default="" ma:fieldId="{a68cab3d-df98-4842-8085-34800f9979c9}" ma:sspId="aa2fb73e-e83a-44df-bc25-39628a106fd3" ma:termSetId="9cf31780-5a2d-4a89-a874-4589c950fb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60b97f5824280acd8fdc41e844e86" ma:index="23" nillable="true" ma:taxonomy="true" ma:internalName="eda60b97f5824280acd8fdc41e844e86" ma:taxonomyFieldName="Documenttype" ma:displayName="Document type" ma:default="" ma:fieldId="{eda60b97-f582-4280-acd8-fdc41e844e86}" ma:sspId="aa2fb73e-e83a-44df-bc25-39628a106fd3" ma:termSetId="95f02a91-1e12-4e2a-afe4-67746b61138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f57a138fddf4432853103296b5f0525" ma:index="25" nillable="true" ma:taxonomy="true" ma:internalName="hf57a138fddf4432853103296b5f0525" ma:taxonomyFieldName="Organisatieonderdeel" ma:displayName="Organisatie onderdeel" ma:default="" ma:fieldId="{1f57a138-fddf-4432-8531-03296b5f0525}" ma:sspId="aa2fb73e-e83a-44df-bc25-39628a106fd3" ma:termSetId="94fea994-e0b0-4b70-96b8-4fc22f8611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psteldatum" ma:index="27" nillable="true" ma:displayName="Opsteldatum" ma:format="DateTime" ma:internalName="Opsteldatum" ma:readOnly="false">
      <xsd:simpleType>
        <xsd:restriction base="dms:DateTime"/>
      </xsd:simpleType>
    </xsd:element>
    <xsd:element name="Omschrijving" ma:index="28" nillable="true" ma:displayName="Omschrijving" ma:internalName="Omschrijving">
      <xsd:simpleType>
        <xsd:restriction base="dms:Text">
          <xsd:maxLength value="255"/>
        </xsd:restriction>
      </xsd:simpleType>
    </xsd:element>
    <xsd:element name="jf292c22ae8d4680a241b4cafdc55dd8" ma:index="29" nillable="true" ma:taxonomy="true" ma:internalName="jf292c22ae8d4680a241b4cafdc55dd8" ma:taxonomyFieldName="Toezichtstaak" ma:displayName="Taak" ma:default="" ma:fieldId="{3f292c22-ae8d-4680-a241-b4cafdc55dd8}" ma:sspId="aa2fb73e-e83a-44df-bc25-39628a106fd3" ma:termSetId="6e520f14-f60a-4e68-8b6d-6a1e1836935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eadresseerde" ma:index="31" nillable="true" ma:displayName="Geadresseerde" ma:internalName="Geadresseerde">
      <xsd:simpleType>
        <xsd:restriction base="dms:Note">
          <xsd:maxLength value="255"/>
        </xsd:restriction>
      </xsd:simpleType>
    </xsd:element>
    <xsd:element name="vergunningnummer" ma:index="32" nillable="true" ma:displayName="Vergunningnummer" ma:internalName="vergunningnummer">
      <xsd:simpleType>
        <xsd:restriction base="dms:Text">
          <xsd:maxLength value="255"/>
        </xsd:restriction>
      </xsd:simpleType>
    </xsd:element>
    <xsd:element name="Debiteurnummer" ma:index="33" nillable="true" ma:displayName="Debiteurnummer" ma:internalName="Debiteurnummer">
      <xsd:simpleType>
        <xsd:restriction base="dms:Text">
          <xsd:maxLength value="255"/>
        </xsd:restriction>
      </xsd:simpleType>
    </xsd:element>
    <xsd:element name="pead3225cdad4702b1977aedded943cd" ma:index="34" nillable="true" ma:taxonomy="true" ma:internalName="pead3225cdad4702b1977aedded943cd" ma:taxonomyFieldName="Kanaal" ma:displayName="Kanaal" ma:default="" ma:fieldId="{9ead3225-cdad-4702-b197-7aedded943cd}" ma:sspId="aa2fb73e-e83a-44df-bc25-39628a106fd3" ma:termSetId="5bb6c286-dbb6-4c25-b2ca-12fdc7485cb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treft" ma:index="36" nillable="true" ma:displayName="Betreft" ma:internalName="Betreft">
      <xsd:simpleType>
        <xsd:restriction base="dms:Text">
          <xsd:maxLength value="255"/>
        </xsd:restriction>
      </xsd:simpleType>
    </xsd:element>
    <xsd:element name="KopieAan" ma:index="37" nillable="true" ma:displayName="Kopie aan" ma:internalName="KopieAan">
      <xsd:simpleType>
        <xsd:restriction base="dms:Note">
          <xsd:maxLength value="255"/>
        </xsd:restriction>
      </xsd:simpleType>
    </xsd:element>
    <xsd:element name="TaxKeywordTaxHTField" ma:index="38" nillable="true" ma:taxonomy="true" ma:internalName="TaxKeywordTaxHTField" ma:taxonomyFieldName="TaxKeyword" ma:displayName="Enterprise Keywords" ma:fieldId="{23f27201-bee3-471e-b2e7-b64fd8b7ca38}" ma:taxonomyMulti="true" ma:sspId="aa2fb73e-e83a-44df-bc25-39628a106fd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ne08b3b4c0254f4a8c18c518097d8213" ma:index="40" nillable="true" ma:taxonomy="true" ma:internalName="ne08b3b4c0254f4a8c18c518097d8213" ma:taxonomyFieldName="WetsartikelRegeling" ma:displayName="Wetsartikel - regeling" ma:default="" ma:fieldId="{7e08b3b4-c025-4f4a-8c18-c518097d8213}" ma:sspId="aa2fb73e-e83a-44df-bc25-39628a106fd3" ma:termSetId="3e6ca0fd-7a2c-406d-ac6e-1972003f134e" ma:anchorId="ed34e7ed-7fba-4066-9034-2fea9b98d470" ma:open="false" ma:isKeyword="false">
      <xsd:complexType>
        <xsd:sequence>
          <xsd:element ref="pc:Terms" minOccurs="0" maxOccurs="1"/>
        </xsd:sequence>
      </xsd:complexType>
    </xsd:element>
    <xsd:element name="AFM_dms_ZaaktypeTaxHTField0" ma:index="42" nillable="true" ma:taxonomy="true" ma:internalName="AFM_dms_ZaaktypeTaxHTField0" ma:taxonomyFieldName="AFM_dms_Zaaktype" ma:displayName="Zaaktype" ma:readOnly="false" ma:fieldId="{e8d0f44f-b380-4c52-bd24-bc545b2f2e67}" ma:sspId="aa2fb73e-e83a-44df-bc25-39628a106fd3" ma:termSetId="a543a553-767d-4eaa-88d1-444b203f0c5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4e853-3417-48a7-a9b2-767e16cca7ad" elementFormDefault="qualified">
    <xsd:import namespace="http://schemas.microsoft.com/office/2006/documentManagement/types"/>
    <xsd:import namespace="http://schemas.microsoft.com/office/infopath/2007/PartnerControls"/>
    <xsd:element name="_dlc_DocId" ma:index="44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4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9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SharedContentType xmlns="Microsoft.SharePoint.Taxonomy.ContentTypeSync" SourceId="aa2fb73e-e83a-44df-bc25-39628a106fd3" ContentTypeId="0x0101006BBC5D719145A0428BEBBA35A2F88D0E01" PreviousValue="false"/>
</file>

<file path=customXml/itemProps1.xml><?xml version="1.0" encoding="utf-8"?>
<ds:datastoreItem xmlns:ds="http://schemas.openxmlformats.org/officeDocument/2006/customXml" ds:itemID="{DD300987-8E77-4E56-8E45-25FE40E79D89}"/>
</file>

<file path=customXml/itemProps2.xml><?xml version="1.0" encoding="utf-8"?>
<ds:datastoreItem xmlns:ds="http://schemas.openxmlformats.org/officeDocument/2006/customXml" ds:itemID="{4F41E3FD-CF97-4CD4-8D01-DC1DF708B9D7}"/>
</file>

<file path=customXml/itemProps3.xml><?xml version="1.0" encoding="utf-8"?>
<ds:datastoreItem xmlns:ds="http://schemas.openxmlformats.org/officeDocument/2006/customXml" ds:itemID="{DDC0F2B3-1CAD-4928-8E16-E5732AE78858}"/>
</file>

<file path=customXml/itemProps4.xml><?xml version="1.0" encoding="utf-8"?>
<ds:datastoreItem xmlns:ds="http://schemas.openxmlformats.org/officeDocument/2006/customXml" ds:itemID="{25AE0FC3-F333-4B9E-A090-E987A1254938}"/>
</file>

<file path=customXml/itemProps5.xml><?xml version="1.0" encoding="utf-8"?>
<ds:datastoreItem xmlns:ds="http://schemas.openxmlformats.org/officeDocument/2006/customXml" ds:itemID="{5C22A4C8-52E3-404C-8132-CD05D343E62D}"/>
</file>

<file path=customXml/itemProps6.xml><?xml version="1.0" encoding="utf-8"?>
<ds:datastoreItem xmlns:ds="http://schemas.openxmlformats.org/officeDocument/2006/customXml" ds:itemID="{60903AD3-A2A6-4046-9C34-312CA1B6F7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Autoriteit Financiële Markten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Gevaert</dc:creator>
  <cp:keywords/>
  <dc:description/>
  <cp:lastModifiedBy>Gevaert, Jeroen</cp:lastModifiedBy>
  <cp:revision/>
  <dcterms:created xsi:type="dcterms:W3CDTF">2011-02-07T13:30:44Z</dcterms:created>
  <dcterms:modified xsi:type="dcterms:W3CDTF">2026-02-24T14:33:50Z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TaxHTField">
    <vt:lpwstr/>
  </property>
  <property fmtid="{D5CDD505-2E9C-101B-9397-08002B2CF9AE}" pid="3" name="TaxKeyword">
    <vt:lpwstr/>
  </property>
  <property fmtid="{D5CDD505-2E9C-101B-9397-08002B2CF9AE}" pid="4" name="TaxCatchAll">
    <vt:lpwstr/>
  </property>
  <property fmtid="{D5CDD505-2E9C-101B-9397-08002B2CF9AE}" pid="5" name="LL_subfolder_1">
    <vt:lpwstr/>
  </property>
  <property fmtid="{D5CDD505-2E9C-101B-9397-08002B2CF9AE}" pid="6" name="OrigineleLLLocatie">
    <vt:lpwstr/>
  </property>
  <property fmtid="{D5CDD505-2E9C-101B-9397-08002B2CF9AE}" pid="7" name="OrigineleLLObjectId">
    <vt:lpwstr/>
  </property>
  <property fmtid="{D5CDD505-2E9C-101B-9397-08002B2CF9AE}" pid="8" name="Relatienummer">
    <vt:lpwstr/>
  </property>
  <property fmtid="{D5CDD505-2E9C-101B-9397-08002B2CF9AE}" pid="9" name="OrigineleLLFolder">
    <vt:lpwstr/>
  </property>
  <property fmtid="{D5CDD505-2E9C-101B-9397-08002B2CF9AE}" pid="10" name="LL_subfolder_5">
    <vt:lpwstr/>
  </property>
  <property fmtid="{D5CDD505-2E9C-101B-9397-08002B2CF9AE}" pid="11" name="LL_subfolder_4">
    <vt:lpwstr/>
  </property>
  <property fmtid="{D5CDD505-2E9C-101B-9397-08002B2CF9AE}" pid="12" name="vergunningnummer">
    <vt:lpwstr/>
  </property>
  <property fmtid="{D5CDD505-2E9C-101B-9397-08002B2CF9AE}" pid="13" name="OmschrijvingNote">
    <vt:lpwstr/>
  </property>
  <property fmtid="{D5CDD505-2E9C-101B-9397-08002B2CF9AE}" pid="14" name="Betreft">
    <vt:lpwstr/>
  </property>
  <property fmtid="{D5CDD505-2E9C-101B-9397-08002B2CF9AE}" pid="15" name="OrganisatieonderdeelTaxHTField0">
    <vt:lpwstr/>
  </property>
  <property fmtid="{D5CDD505-2E9C-101B-9397-08002B2CF9AE}" pid="16" name="ProcesTaxHTField0">
    <vt:lpwstr/>
  </property>
  <property fmtid="{D5CDD505-2E9C-101B-9397-08002B2CF9AE}" pid="17" name="LL_subfolder_3">
    <vt:lpwstr/>
  </property>
  <property fmtid="{D5CDD505-2E9C-101B-9397-08002B2CF9AE}" pid="18" name="DocumenttypeTaxHTField0">
    <vt:lpwstr/>
  </property>
  <property fmtid="{D5CDD505-2E9C-101B-9397-08002B2CF9AE}" pid="19" name="ToezichtstaakTaxHTField0">
    <vt:lpwstr/>
  </property>
  <property fmtid="{D5CDD505-2E9C-101B-9397-08002B2CF9AE}" pid="20" name="Geadresseerde">
    <vt:lpwstr/>
  </property>
  <property fmtid="{D5CDD505-2E9C-101B-9397-08002B2CF9AE}" pid="21" name="Debiteurnummer">
    <vt:lpwstr/>
  </property>
  <property fmtid="{D5CDD505-2E9C-101B-9397-08002B2CF9AE}" pid="22" name="Referentie">
    <vt:lpwstr/>
  </property>
  <property fmtid="{D5CDD505-2E9C-101B-9397-08002B2CF9AE}" pid="23" name="LL_subfolder_2">
    <vt:lpwstr/>
  </property>
  <property fmtid="{D5CDD505-2E9C-101B-9397-08002B2CF9AE}" pid="24" name="Jaar">
    <vt:lpwstr/>
  </property>
  <property fmtid="{D5CDD505-2E9C-101B-9397-08002B2CF9AE}" pid="25" name="KopieAan">
    <vt:lpwstr/>
  </property>
  <property fmtid="{D5CDD505-2E9C-101B-9397-08002B2CF9AE}" pid="26" name="KanaalTaxHTField0">
    <vt:lpwstr/>
  </property>
  <property fmtid="{D5CDD505-2E9C-101B-9397-08002B2CF9AE}" pid="27" name="Toezichtstaak">
    <vt:lpwstr/>
  </property>
  <property fmtid="{D5CDD505-2E9C-101B-9397-08002B2CF9AE}" pid="28" name="Kanaal">
    <vt:lpwstr/>
  </property>
  <property fmtid="{D5CDD505-2E9C-101B-9397-08002B2CF9AE}" pid="29" name="Proces">
    <vt:lpwstr/>
  </property>
  <property fmtid="{D5CDD505-2E9C-101B-9397-08002B2CF9AE}" pid="30" name="Documenttype">
    <vt:lpwstr/>
  </property>
  <property fmtid="{D5CDD505-2E9C-101B-9397-08002B2CF9AE}" pid="31" name="Organisatieonderdeel">
    <vt:lpwstr/>
  </property>
  <property fmtid="{D5CDD505-2E9C-101B-9397-08002B2CF9AE}" pid="32" name="_dlc_DocId">
    <vt:lpwstr>AFMDOC-46-95650</vt:lpwstr>
  </property>
  <property fmtid="{D5CDD505-2E9C-101B-9397-08002B2CF9AE}" pid="33" name="_dlc_DocIdItemGuid">
    <vt:lpwstr>4fddb3da-5317-45de-80f0-870e81a0b3d3</vt:lpwstr>
  </property>
  <property fmtid="{D5CDD505-2E9C-101B-9397-08002B2CF9AE}" pid="34" name="_dlc_DocIdUrl">
    <vt:lpwstr>https://afmap.sharepoint.com/sites/i-over/_layouts/15/DocIdRedir.aspx?ID=AFMDOC-46-95650, AFMDOC-46-95650</vt:lpwstr>
  </property>
  <property fmtid="{D5CDD505-2E9C-101B-9397-08002B2CF9AE}" pid="35" name="DossierstatusTaxHTField0">
    <vt:lpwstr/>
  </property>
  <property fmtid="{D5CDD505-2E9C-101B-9397-08002B2CF9AE}" pid="36" name="WetsartikelLid">
    <vt:lpwstr/>
  </property>
  <property fmtid="{D5CDD505-2E9C-101B-9397-08002B2CF9AE}" pid="37" name="ZaaktypeTaxHTField0">
    <vt:lpwstr/>
  </property>
  <property fmtid="{D5CDD505-2E9C-101B-9397-08002B2CF9AE}" pid="38" name="Beslisser">
    <vt:lpwstr/>
  </property>
  <property fmtid="{D5CDD505-2E9C-101B-9397-08002B2CF9AE}" pid="39" name="BeslisserTaxHTField0">
    <vt:lpwstr/>
  </property>
  <property fmtid="{D5CDD505-2E9C-101B-9397-08002B2CF9AE}" pid="40" name="WetsartikelArtikel">
    <vt:lpwstr/>
  </property>
  <property fmtid="{D5CDD505-2E9C-101B-9397-08002B2CF9AE}" pid="41" name="Dossierstatus">
    <vt:lpwstr/>
  </property>
  <property fmtid="{D5CDD505-2E9C-101B-9397-08002B2CF9AE}" pid="42" name="Zaaktype">
    <vt:lpwstr/>
  </property>
  <property fmtid="{D5CDD505-2E9C-101B-9397-08002B2CF9AE}" pid="43" name="WetsartikelRegelingTaxHTField0">
    <vt:lpwstr/>
  </property>
  <property fmtid="{D5CDD505-2E9C-101B-9397-08002B2CF9AE}" pid="44" name="WetsartikelLidTaxHTField0">
    <vt:lpwstr/>
  </property>
  <property fmtid="{D5CDD505-2E9C-101B-9397-08002B2CF9AE}" pid="45" name="Verzendwijze">
    <vt:lpwstr/>
  </property>
  <property fmtid="{D5CDD505-2E9C-101B-9397-08002B2CF9AE}" pid="46" name="Domein">
    <vt:lpwstr/>
  </property>
  <property fmtid="{D5CDD505-2E9C-101B-9397-08002B2CF9AE}" pid="47" name="WetsartikelArtikelTaxHTField0">
    <vt:lpwstr/>
  </property>
  <property fmtid="{D5CDD505-2E9C-101B-9397-08002B2CF9AE}" pid="48" name="Type_FVTaxHTField0">
    <vt:lpwstr/>
  </property>
  <property fmtid="{D5CDD505-2E9C-101B-9397-08002B2CF9AE}" pid="49" name="WetsartikelRegeling">
    <vt:lpwstr/>
  </property>
  <property fmtid="{D5CDD505-2E9C-101B-9397-08002B2CF9AE}" pid="50" name="Type_FV">
    <vt:lpwstr/>
  </property>
  <property fmtid="{D5CDD505-2E9C-101B-9397-08002B2CF9AE}" pid="51" name="DomeinTaxHTField0">
    <vt:lpwstr/>
  </property>
  <property fmtid="{D5CDD505-2E9C-101B-9397-08002B2CF9AE}" pid="52" name="VerzendwijzeTaxHTField0">
    <vt:lpwstr/>
  </property>
  <property fmtid="{D5CDD505-2E9C-101B-9397-08002B2CF9AE}" pid="53" name="Opsteldatum">
    <vt:lpwstr/>
  </property>
  <property fmtid="{D5CDD505-2E9C-101B-9397-08002B2CF9AE}" pid="54" name="aan">
    <vt:lpwstr/>
  </property>
  <property fmtid="{D5CDD505-2E9C-101B-9397-08002B2CF9AE}" pid="55" name="Verzenddatum">
    <vt:lpwstr/>
  </property>
  <property fmtid="{D5CDD505-2E9C-101B-9397-08002B2CF9AE}" pid="56" name="c123037e81ff49fabf5bd54ad31a8019">
    <vt:lpwstr/>
  </property>
  <property fmtid="{D5CDD505-2E9C-101B-9397-08002B2CF9AE}" pid="57" name="n525ef8ba2a149b2b85e7ba128101fb4">
    <vt:lpwstr/>
  </property>
  <property fmtid="{D5CDD505-2E9C-101B-9397-08002B2CF9AE}" pid="58" name="Order">
    <vt:lpwstr>9565000.00000000</vt:lpwstr>
  </property>
  <property fmtid="{D5CDD505-2E9C-101B-9397-08002B2CF9AE}" pid="59" name="OrigineleBestandsnaam">
    <vt:lpwstr/>
  </property>
  <property fmtid="{D5CDD505-2E9C-101B-9397-08002B2CF9AE}" pid="60" name="Ontvangen">
    <vt:lpwstr/>
  </property>
  <property fmtid="{D5CDD505-2E9C-101B-9397-08002B2CF9AE}" pid="61" name="pba0b9767ead486d82b0ab7a836d90fe">
    <vt:lpwstr/>
  </property>
  <property fmtid="{D5CDD505-2E9C-101B-9397-08002B2CF9AE}" pid="62" name="URL">
    <vt:lpwstr/>
  </property>
  <property fmtid="{D5CDD505-2E9C-101B-9397-08002B2CF9AE}" pid="63" name="Meldingsnummer">
    <vt:lpwstr/>
  </property>
  <property fmtid="{D5CDD505-2E9C-101B-9397-08002B2CF9AE}" pid="64" name="eda60b97f5824280acd8fdc41e844e86">
    <vt:lpwstr/>
  </property>
  <property fmtid="{D5CDD505-2E9C-101B-9397-08002B2CF9AE}" pid="65" name="Boekjaar">
    <vt:lpwstr/>
  </property>
  <property fmtid="{D5CDD505-2E9C-101B-9397-08002B2CF9AE}" pid="66" name="Scandatum">
    <vt:lpwstr/>
  </property>
  <property fmtid="{D5CDD505-2E9C-101B-9397-08002B2CF9AE}" pid="67" name="l1877c79e61b4d13953b8ea9ac6999d9">
    <vt:lpwstr/>
  </property>
  <property fmtid="{D5CDD505-2E9C-101B-9397-08002B2CF9AE}" pid="68" name="kb44a127ec074e32b4465a42ae89ef77">
    <vt:lpwstr/>
  </property>
  <property fmtid="{D5CDD505-2E9C-101B-9397-08002B2CF9AE}" pid="69" name="Naamvandeattachments">
    <vt:lpwstr/>
  </property>
  <property fmtid="{D5CDD505-2E9C-101B-9397-08002B2CF9AE}" pid="70" name="Wet">
    <vt:lpwstr/>
  </property>
  <property fmtid="{D5CDD505-2E9C-101B-9397-08002B2CF9AE}" pid="71" name="jf292c22ae8d4680a241b4cafdc55dd8">
    <vt:lpwstr/>
  </property>
  <property fmtid="{D5CDD505-2E9C-101B-9397-08002B2CF9AE}" pid="72" name="p4a23b3296684f9f92f3ac5c2c199d02">
    <vt:lpwstr/>
  </property>
  <property fmtid="{D5CDD505-2E9C-101B-9397-08002B2CF9AE}" pid="73" name="Instelling">
    <vt:lpwstr/>
  </property>
  <property fmtid="{D5CDD505-2E9C-101B-9397-08002B2CF9AE}" pid="74" name="Behandelaar">
    <vt:lpwstr/>
  </property>
  <property fmtid="{D5CDD505-2E9C-101B-9397-08002B2CF9AE}" pid="75" name="BetrokkenPartijen">
    <vt:lpwstr/>
  </property>
  <property fmtid="{D5CDD505-2E9C-101B-9397-08002B2CF9AE}" pid="76" name="DocumentSetDescription">
    <vt:lpwstr/>
  </property>
  <property fmtid="{D5CDD505-2E9C-101B-9397-08002B2CF9AE}" pid="77" name="Afzender">
    <vt:lpwstr/>
  </property>
  <property fmtid="{D5CDD505-2E9C-101B-9397-08002B2CF9AE}" pid="78" name="AssignedTo">
    <vt:lpwstr/>
  </property>
  <property fmtid="{D5CDD505-2E9C-101B-9397-08002B2CF9AE}" pid="79" name="Onderwerp">
    <vt:lpwstr/>
  </property>
  <property fmtid="{D5CDD505-2E9C-101B-9397-08002B2CF9AE}" pid="80" name="BCC">
    <vt:lpwstr/>
  </property>
  <property fmtid="{D5CDD505-2E9C-101B-9397-08002B2CF9AE}" pid="81" name="DatumBeslissing">
    <vt:lpwstr/>
  </property>
  <property fmtid="{D5CDD505-2E9C-101B-9397-08002B2CF9AE}" pid="82" name="_ExtendedDescription">
    <vt:lpwstr/>
  </property>
  <property fmtid="{D5CDD505-2E9C-101B-9397-08002B2CF9AE}" pid="83" name="Originele bestandsnaam">
    <vt:lpwstr/>
  </property>
  <property fmtid="{D5CDD505-2E9C-101B-9397-08002B2CF9AE}" pid="84" name="_dlc_DocIdPersistId">
    <vt:lpwstr/>
  </property>
  <property fmtid="{D5CDD505-2E9C-101B-9397-08002B2CF9AE}" pid="85" name="Dossierkenmerk">
    <vt:lpwstr/>
  </property>
  <property fmtid="{D5CDD505-2E9C-101B-9397-08002B2CF9AE}" pid="86" name="ne08b3b4c0254f4a8c18c518097d8213">
    <vt:lpwstr/>
  </property>
  <property fmtid="{D5CDD505-2E9C-101B-9397-08002B2CF9AE}" pid="87" name="Actueel">
    <vt:lpwstr/>
  </property>
  <property fmtid="{D5CDD505-2E9C-101B-9397-08002B2CF9AE}" pid="88" name="display_urn:schemas-microsoft-com:office:office#Author">
    <vt:lpwstr>Gevaert, Jeroen</vt:lpwstr>
  </property>
  <property fmtid="{D5CDD505-2E9C-101B-9397-08002B2CF9AE}" pid="89" name="hf57a138fddf4432853103296b5f0525">
    <vt:lpwstr/>
  </property>
  <property fmtid="{D5CDD505-2E9C-101B-9397-08002B2CF9AE}" pid="90" name="Kernomschrijving">
    <vt:lpwstr/>
  </property>
  <property fmtid="{D5CDD505-2E9C-101B-9397-08002B2CF9AE}" pid="91" name="Documentalist">
    <vt:lpwstr/>
  </property>
  <property fmtid="{D5CDD505-2E9C-101B-9397-08002B2CF9AE}" pid="92" name="pead3225cdad4702b1977aedded943cd">
    <vt:lpwstr/>
  </property>
  <property fmtid="{D5CDD505-2E9C-101B-9397-08002B2CF9AE}" pid="93" name="Omschrijving">
    <vt:lpwstr/>
  </property>
  <property fmtid="{D5CDD505-2E9C-101B-9397-08002B2CF9AE}" pid="94" name="Zaaknummer">
    <vt:lpwstr/>
  </property>
  <property fmtid="{D5CDD505-2E9C-101B-9397-08002B2CF9AE}" pid="95" name="a68cab3ddf984842808534800f9979c9">
    <vt:lpwstr/>
  </property>
  <property fmtid="{D5CDD505-2E9C-101B-9397-08002B2CF9AE}" pid="96" name="Email Titel">
    <vt:lpwstr/>
  </property>
  <property fmtid="{D5CDD505-2E9C-101B-9397-08002B2CF9AE}" pid="97" name="oe03ea712fd542c5be912c63a0e427ff">
    <vt:lpwstr/>
  </property>
  <property fmtid="{D5CDD505-2E9C-101B-9397-08002B2CF9AE}" pid="98" name="display_urn:schemas-microsoft-com:office:office#Editor">
    <vt:lpwstr>Gevaert, Jeroen</vt:lpwstr>
  </property>
  <property fmtid="{D5CDD505-2E9C-101B-9397-08002B2CF9AE}" pid="99" name="Registratienummer">
    <vt:lpwstr/>
  </property>
  <property fmtid="{D5CDD505-2E9C-101B-9397-08002B2CF9AE}" pid="100" name="van">
    <vt:lpwstr/>
  </property>
  <property fmtid="{D5CDD505-2E9C-101B-9397-08002B2CF9AE}" pid="101" name="CC">
    <vt:lpwstr/>
  </property>
  <property fmtid="{D5CDD505-2E9C-101B-9397-08002B2CF9AE}" pid="102" name="Aantalattachments">
    <vt:lpwstr/>
  </property>
  <property fmtid="{D5CDD505-2E9C-101B-9397-08002B2CF9AE}" pid="103" name="MediaServiceImageTags">
    <vt:lpwstr/>
  </property>
  <property fmtid="{D5CDD505-2E9C-101B-9397-08002B2CF9AE}" pid="104" name="e10b2dcd781f41019975293715695c9f">
    <vt:lpwstr/>
  </property>
  <property fmtid="{D5CDD505-2E9C-101B-9397-08002B2CF9AE}" pid="105" name="AFM_x0020_Document_x0020_Type">
    <vt:lpwstr/>
  </property>
  <property fmtid="{D5CDD505-2E9C-101B-9397-08002B2CF9AE}" pid="106" name="AFM_dms_ZaaktypeTaxHTField0">
    <vt:lpwstr/>
  </property>
  <property fmtid="{D5CDD505-2E9C-101B-9397-08002B2CF9AE}" pid="107" name="lcf76f155ced4ddcb4097134ff3c332f">
    <vt:lpwstr/>
  </property>
  <property fmtid="{D5CDD505-2E9C-101B-9397-08002B2CF9AE}" pid="108" name="AFM_dms_Zaaktype">
    <vt:lpwstr/>
  </property>
  <property fmtid="{D5CDD505-2E9C-101B-9397-08002B2CF9AE}" pid="109" name="AFM Document Type">
    <vt:lpwstr/>
  </property>
  <property fmtid="{D5CDD505-2E9C-101B-9397-08002B2CF9AE}" pid="110" name="ContentTypeId">
    <vt:lpwstr>0x0101006BBC5D719145A0428BEBBA35A2F88D0E01000F1EA8B3F8AEC048B9E36AED4B269BF7</vt:lpwstr>
  </property>
  <property fmtid="{D5CDD505-2E9C-101B-9397-08002B2CF9AE}" pid="111" name="_SourceUrl">
    <vt:lpwstr/>
  </property>
  <property fmtid="{D5CDD505-2E9C-101B-9397-08002B2CF9AE}" pid="112" name="ComplianceAssetId">
    <vt:lpwstr/>
  </property>
  <property fmtid="{D5CDD505-2E9C-101B-9397-08002B2CF9AE}" pid="113" name="xd_Signature">
    <vt:bool>false</vt:bool>
  </property>
  <property fmtid="{D5CDD505-2E9C-101B-9397-08002B2CF9AE}" pid="114" name="TriggerFlowInfo">
    <vt:lpwstr/>
  </property>
  <property fmtid="{D5CDD505-2E9C-101B-9397-08002B2CF9AE}" pid="115" name="xd_ProgID">
    <vt:lpwstr/>
  </property>
  <property fmtid="{D5CDD505-2E9C-101B-9397-08002B2CF9AE}" pid="116" name="_SharedFileIndex">
    <vt:lpwstr/>
  </property>
  <property fmtid="{D5CDD505-2E9C-101B-9397-08002B2CF9AE}" pid="117" name="TemplateUrl">
    <vt:lpwstr/>
  </property>
  <property fmtid="{D5CDD505-2E9C-101B-9397-08002B2CF9AE}" pid="118" name="MSIP_Label_dfc78220-035d-4aaf-921a-cfe0218ff6bf_Enabled">
    <vt:lpwstr>True</vt:lpwstr>
  </property>
  <property fmtid="{D5CDD505-2E9C-101B-9397-08002B2CF9AE}" pid="119" name="MSIP_Label_dfc78220-035d-4aaf-921a-cfe0218ff6bf_SiteId">
    <vt:lpwstr>9093514c-e1bd-4353-8fec-a9f77172d205</vt:lpwstr>
  </property>
  <property fmtid="{D5CDD505-2E9C-101B-9397-08002B2CF9AE}" pid="120" name="MSIP_Label_dfc78220-035d-4aaf-921a-cfe0218ff6bf_SetDate">
    <vt:lpwstr>2026-02-10T11:57:24Z</vt:lpwstr>
  </property>
  <property fmtid="{D5CDD505-2E9C-101B-9397-08002B2CF9AE}" pid="121" name="MSIP_Label_dfc78220-035d-4aaf-921a-cfe0218ff6bf_Name">
    <vt:lpwstr>Vertrouwelijk</vt:lpwstr>
  </property>
  <property fmtid="{D5CDD505-2E9C-101B-9397-08002B2CF9AE}" pid="122" name="MSIP_Label_dfc78220-035d-4aaf-921a-cfe0218ff6bf_ActionId">
    <vt:lpwstr>8e31c30b-184c-48f9-87a6-4e310b180fb9</vt:lpwstr>
  </property>
  <property fmtid="{D5CDD505-2E9C-101B-9397-08002B2CF9AE}" pid="123" name="MSIP_Label_dfc78220-035d-4aaf-921a-cfe0218ff6bf_Removed">
    <vt:lpwstr>False</vt:lpwstr>
  </property>
  <property fmtid="{D5CDD505-2E9C-101B-9397-08002B2CF9AE}" pid="124" name="MSIP_Label_dfc78220-035d-4aaf-921a-cfe0218ff6bf_Extended_MSFT_Method">
    <vt:lpwstr>Standard</vt:lpwstr>
  </property>
  <property fmtid="{D5CDD505-2E9C-101B-9397-08002B2CF9AE}" pid="125" name="Sensitivity">
    <vt:lpwstr>Vertrouwelijk</vt:lpwstr>
  </property>
  <property fmtid="{D5CDD505-2E9C-101B-9397-08002B2CF9AE}" pid="126" name="AFM_dms_DocumenttypeTaxHTField0">
    <vt:lpwstr/>
  </property>
  <property fmtid="{D5CDD505-2E9C-101B-9397-08002B2CF9AE}" pid="127" name="abedfedf607d4aacb8113d9e062352fa">
    <vt:lpwstr/>
  </property>
  <property fmtid="{D5CDD505-2E9C-101B-9397-08002B2CF9AE}" pid="128" name="AFM_dms_Documenttype">
    <vt:lpwstr/>
  </property>
  <property fmtid="{D5CDD505-2E9C-101B-9397-08002B2CF9AE}" pid="129" name="AFM_dms_ProcesTaxHTField0">
    <vt:lpwstr/>
  </property>
  <property fmtid="{D5CDD505-2E9C-101B-9397-08002B2CF9AE}" pid="130" name="Inhoud_x0020_dossier">
    <vt:lpwstr/>
  </property>
  <property fmtid="{D5CDD505-2E9C-101B-9397-08002B2CF9AE}" pid="131" name="maeb9e2a964a473fae7d7bf7cb5b5bdb">
    <vt:lpwstr/>
  </property>
  <property fmtid="{D5CDD505-2E9C-101B-9397-08002B2CF9AE}" pid="132" name="b22d28695bfe4051809e3b85f787df6d">
    <vt:lpwstr/>
  </property>
  <property fmtid="{D5CDD505-2E9C-101B-9397-08002B2CF9AE}" pid="133" name="ProjectThema">
    <vt:lpwstr/>
  </property>
  <property fmtid="{D5CDD505-2E9C-101B-9397-08002B2CF9AE}" pid="134" name="AFM_dms_Proces">
    <vt:lpwstr/>
  </property>
  <property fmtid="{D5CDD505-2E9C-101B-9397-08002B2CF9AE}" pid="135" name="RbType">
    <vt:lpwstr/>
  </property>
  <property fmtid="{D5CDD505-2E9C-101B-9397-08002B2CF9AE}" pid="136" name="Inhoud dossier">
    <vt:lpwstr/>
  </property>
</Properties>
</file>